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hr\SD\Human Resources\Classification List for Intranet\"/>
    </mc:Choice>
  </mc:AlternateContent>
  <xr:revisionPtr revIDLastSave="0" documentId="13_ncr:1_{9DB93EE7-2EC6-46DD-9348-A56A891EAB0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ll Departments" sheetId="1" r:id="rId1"/>
    <sheet name="Electric Apprentice" sheetId="11" r:id="rId2"/>
    <sheet name=" Water Apprentice " sheetId="12" r:id="rId3"/>
    <sheet name="Fire" sheetId="13" r:id="rId4"/>
    <sheet name="Police" sheetId="14" r:id="rId5"/>
  </sheets>
  <externalReferences>
    <externalReference r:id="rId6"/>
  </externalReferences>
  <definedNames>
    <definedName name="_xlnm.Print_Area" localSheetId="2">' Water Apprentice '!$D$1:$I$21</definedName>
    <definedName name="_xlnm.Print_Area" localSheetId="0">'All Departments'!$A$1:$J$558</definedName>
    <definedName name="_xlnm.Print_Area" localSheetId="1">'Electric Apprentice'!$D$1:$W$44</definedName>
    <definedName name="_xlnm.Print_Titles" localSheetId="2">' Water Apprentice '!$1:$2</definedName>
    <definedName name="_xlnm.Print_Titles" localSheetId="1">'Electric Apprentice'!$1:$3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4" l="1"/>
  <c r="B21" i="14"/>
  <c r="D20" i="14"/>
  <c r="B20" i="14"/>
  <c r="D19" i="14"/>
  <c r="B19" i="14"/>
  <c r="D13" i="14"/>
  <c r="B13" i="14"/>
  <c r="D12" i="14"/>
  <c r="B12" i="14"/>
  <c r="D11" i="14"/>
  <c r="B11" i="14"/>
  <c r="D6" i="14"/>
  <c r="B6" i="14"/>
  <c r="D5" i="14"/>
  <c r="B5" i="14"/>
  <c r="D4" i="14"/>
  <c r="B4" i="14"/>
  <c r="F11" i="12"/>
  <c r="H11" i="12" s="1"/>
  <c r="F40" i="11"/>
  <c r="T40" i="11" s="1"/>
  <c r="H36" i="11"/>
  <c r="E36" i="11" s="1"/>
  <c r="G36" i="11"/>
  <c r="F35" i="11"/>
  <c r="H35" i="11" s="1"/>
  <c r="F16" i="11"/>
  <c r="F17" i="11" s="1"/>
  <c r="H15" i="11"/>
  <c r="H6" i="11" s="1"/>
  <c r="G15" i="11"/>
  <c r="F15" i="11"/>
  <c r="T15" i="11" s="1"/>
  <c r="P8" i="11"/>
  <c r="P7" i="11"/>
  <c r="O7" i="11"/>
  <c r="N7" i="11" s="1"/>
  <c r="O6" i="11"/>
  <c r="N6" i="11"/>
  <c r="O5" i="11"/>
  <c r="P6" i="11" s="1"/>
  <c r="N5" i="11"/>
  <c r="P4" i="11"/>
  <c r="O4" i="11"/>
  <c r="N4" i="11"/>
  <c r="H6" i="12" l="1"/>
  <c r="G11" i="12"/>
  <c r="F12" i="12"/>
  <c r="E35" i="11"/>
  <c r="G35" i="11"/>
  <c r="H9" i="11"/>
  <c r="H17" i="11"/>
  <c r="F18" i="11"/>
  <c r="T17" i="11"/>
  <c r="F31" i="11"/>
  <c r="P5" i="11"/>
  <c r="H16" i="11"/>
  <c r="U36" i="11"/>
  <c r="V36" i="11" s="1"/>
  <c r="H40" i="11"/>
  <c r="F41" i="11"/>
  <c r="I9" i="11"/>
  <c r="T16" i="11"/>
  <c r="D174" i="1"/>
  <c r="C174" i="1" s="1"/>
  <c r="D128" i="1"/>
  <c r="E128" i="1" s="1"/>
  <c r="D81" i="1"/>
  <c r="E81" i="1" s="1"/>
  <c r="D49" i="1"/>
  <c r="C49" i="1" s="1"/>
  <c r="H12" i="12" l="1"/>
  <c r="F13" i="12"/>
  <c r="H11" i="11"/>
  <c r="G40" i="11"/>
  <c r="U17" i="11"/>
  <c r="V17" i="11" s="1"/>
  <c r="G17" i="11"/>
  <c r="H31" i="11"/>
  <c r="G16" i="11"/>
  <c r="U16" i="11"/>
  <c r="V16" i="11" s="1"/>
  <c r="T41" i="11"/>
  <c r="F42" i="11"/>
  <c r="H41" i="11"/>
  <c r="T18" i="11"/>
  <c r="F19" i="11"/>
  <c r="H18" i="11"/>
  <c r="C81" i="1"/>
  <c r="E174" i="1"/>
  <c r="C128" i="1"/>
  <c r="E49" i="1"/>
  <c r="H13" i="12" l="1"/>
  <c r="F14" i="12"/>
  <c r="G12" i="12"/>
  <c r="U41" i="11"/>
  <c r="V41" i="11" s="1"/>
  <c r="G41" i="11"/>
  <c r="I7" i="11"/>
  <c r="G31" i="11"/>
  <c r="E31" i="11"/>
  <c r="F23" i="11"/>
  <c r="H19" i="11"/>
  <c r="G18" i="11"/>
  <c r="U18" i="11"/>
  <c r="V18" i="11" s="1"/>
  <c r="E18" i="11"/>
  <c r="F43" i="11"/>
  <c r="H42" i="11"/>
  <c r="T42" i="11"/>
  <c r="D457" i="1"/>
  <c r="C457" i="1" s="1"/>
  <c r="D609" i="1"/>
  <c r="C609" i="1" s="1"/>
  <c r="D608" i="1"/>
  <c r="E608" i="1" s="1"/>
  <c r="D607" i="1"/>
  <c r="C607" i="1" s="1"/>
  <c r="D606" i="1"/>
  <c r="D604" i="1"/>
  <c r="E604" i="1" s="1"/>
  <c r="D603" i="1"/>
  <c r="C603" i="1" s="1"/>
  <c r="B601" i="1"/>
  <c r="D601" i="1" s="1"/>
  <c r="D598" i="1"/>
  <c r="E598" i="1" s="1"/>
  <c r="D596" i="1"/>
  <c r="C596" i="1" s="1"/>
  <c r="D583" i="1"/>
  <c r="E583" i="1" s="1"/>
  <c r="D581" i="1"/>
  <c r="C581" i="1" s="1"/>
  <c r="D578" i="1"/>
  <c r="E578" i="1" s="1"/>
  <c r="D576" i="1"/>
  <c r="C576" i="1" s="1"/>
  <c r="D572" i="1"/>
  <c r="E572" i="1" s="1"/>
  <c r="B569" i="1"/>
  <c r="D569" i="1" s="1"/>
  <c r="D568" i="1"/>
  <c r="E568" i="1" s="1"/>
  <c r="B567" i="1"/>
  <c r="D567" i="1" s="1"/>
  <c r="D566" i="1"/>
  <c r="E566" i="1" s="1"/>
  <c r="D565" i="1"/>
  <c r="E565" i="1" s="1"/>
  <c r="A564" i="1"/>
  <c r="A565" i="1" s="1"/>
  <c r="A566" i="1" s="1"/>
  <c r="A567" i="1" s="1"/>
  <c r="A568" i="1" s="1"/>
  <c r="A569" i="1" s="1"/>
  <c r="A572" i="1" s="1"/>
  <c r="A576" i="1" s="1"/>
  <c r="A578" i="1" s="1"/>
  <c r="A581" i="1" s="1"/>
  <c r="A583" i="1" s="1"/>
  <c r="A596" i="1" s="1"/>
  <c r="A598" i="1" s="1"/>
  <c r="A601" i="1" s="1"/>
  <c r="A603" i="1" s="1"/>
  <c r="A604" i="1" s="1"/>
  <c r="A605" i="1" s="1"/>
  <c r="A606" i="1" s="1"/>
  <c r="A607" i="1" s="1"/>
  <c r="A608" i="1" s="1"/>
  <c r="A609" i="1" s="1"/>
  <c r="D563" i="1"/>
  <c r="E563" i="1" s="1"/>
  <c r="D562" i="1"/>
  <c r="E562" i="1" s="1"/>
  <c r="D558" i="1"/>
  <c r="E558" i="1" s="1"/>
  <c r="D557" i="1"/>
  <c r="E557" i="1" s="1"/>
  <c r="D556" i="1"/>
  <c r="C556" i="1" s="1"/>
  <c r="D552" i="1"/>
  <c r="E552" i="1" s="1"/>
  <c r="D550" i="1"/>
  <c r="C550" i="1" s="1"/>
  <c r="B544" i="1"/>
  <c r="D544" i="1" s="1"/>
  <c r="E544" i="1" s="1"/>
  <c r="D538" i="1"/>
  <c r="E538" i="1" s="1"/>
  <c r="D530" i="1"/>
  <c r="C530" i="1" s="1"/>
  <c r="D519" i="1"/>
  <c r="E519" i="1" s="1"/>
  <c r="D513" i="1"/>
  <c r="E513" i="1" s="1"/>
  <c r="D505" i="1"/>
  <c r="E505" i="1" s="1"/>
  <c r="D498" i="1"/>
  <c r="C498" i="1" s="1"/>
  <c r="D491" i="1"/>
  <c r="C491" i="1" s="1"/>
  <c r="B483" i="1"/>
  <c r="D483" i="1" s="1"/>
  <c r="D474" i="1"/>
  <c r="C474" i="1" s="1"/>
  <c r="B471" i="1"/>
  <c r="D471" i="1" s="1"/>
  <c r="D468" i="1"/>
  <c r="C468" i="1" s="1"/>
  <c r="D466" i="1"/>
  <c r="E466" i="1" s="1"/>
  <c r="A465" i="1"/>
  <c r="A466" i="1" s="1"/>
  <c r="A468" i="1" s="1"/>
  <c r="A471" i="1" s="1"/>
  <c r="A474" i="1" s="1"/>
  <c r="A483" i="1" s="1"/>
  <c r="A491" i="1" s="1"/>
  <c r="A498" i="1" s="1"/>
  <c r="A505" i="1" s="1"/>
  <c r="A513" i="1" s="1"/>
  <c r="A519" i="1" s="1"/>
  <c r="A530" i="1" s="1"/>
  <c r="A538" i="1" s="1"/>
  <c r="A544" i="1" s="1"/>
  <c r="A550" i="1" s="1"/>
  <c r="A552" i="1" s="1"/>
  <c r="A554" i="1" s="1"/>
  <c r="A555" i="1" s="1"/>
  <c r="A556" i="1" s="1"/>
  <c r="A557" i="1" s="1"/>
  <c r="A558" i="1" s="1"/>
  <c r="D464" i="1"/>
  <c r="E464" i="1" s="1"/>
  <c r="D463" i="1"/>
  <c r="E463" i="1" s="1"/>
  <c r="D453" i="1"/>
  <c r="C453" i="1" s="1"/>
  <c r="D448" i="1"/>
  <c r="E448" i="1" s="1"/>
  <c r="B430" i="1"/>
  <c r="D430" i="1" s="1"/>
  <c r="D419" i="1"/>
  <c r="E419" i="1" s="1"/>
  <c r="D401" i="1"/>
  <c r="E401" i="1" s="1"/>
  <c r="D374" i="1"/>
  <c r="E374" i="1" s="1"/>
  <c r="D333" i="1"/>
  <c r="C333" i="1" s="1"/>
  <c r="D285" i="1"/>
  <c r="E285" i="1" s="1"/>
  <c r="D227" i="1"/>
  <c r="E227" i="1" s="1"/>
  <c r="D176" i="1"/>
  <c r="E176" i="1" s="1"/>
  <c r="B130" i="1"/>
  <c r="D130" i="1" s="1"/>
  <c r="D83" i="1"/>
  <c r="C83" i="1" s="1"/>
  <c r="B51" i="1"/>
  <c r="D51" i="1" s="1"/>
  <c r="D28" i="1"/>
  <c r="C28" i="1" s="1"/>
  <c r="D18" i="1"/>
  <c r="E18" i="1" s="1"/>
  <c r="A12" i="1"/>
  <c r="A18" i="1" s="1"/>
  <c r="A28" i="1" s="1"/>
  <c r="A51" i="1" s="1"/>
  <c r="A83" i="1" s="1"/>
  <c r="A130" i="1" s="1"/>
  <c r="A176" i="1" s="1"/>
  <c r="A227" i="1" s="1"/>
  <c r="A285" i="1" s="1"/>
  <c r="A333" i="1" s="1"/>
  <c r="A374" i="1" s="1"/>
  <c r="A401" i="1" s="1"/>
  <c r="A419" i="1" s="1"/>
  <c r="A430" i="1" s="1"/>
  <c r="A448" i="1" s="1"/>
  <c r="A453" i="1" s="1"/>
  <c r="D4" i="1"/>
  <c r="E4" i="1" s="1"/>
  <c r="D2" i="1"/>
  <c r="E2" i="1" s="1"/>
  <c r="H14" i="12" l="1"/>
  <c r="F15" i="12"/>
  <c r="G13" i="12"/>
  <c r="T23" i="11"/>
  <c r="H23" i="11"/>
  <c r="F24" i="11"/>
  <c r="G42" i="11"/>
  <c r="U42" i="11"/>
  <c r="V42" i="11" s="1"/>
  <c r="T43" i="11"/>
  <c r="F44" i="11"/>
  <c r="H43" i="11"/>
  <c r="E19" i="11"/>
  <c r="I6" i="11"/>
  <c r="G19" i="11"/>
  <c r="U19" i="11"/>
  <c r="V19" i="11" s="1"/>
  <c r="E15" i="11"/>
  <c r="E16" i="11"/>
  <c r="E17" i="11"/>
  <c r="E498" i="1"/>
  <c r="C598" i="1"/>
  <c r="C464" i="1"/>
  <c r="C604" i="1"/>
  <c r="C572" i="1"/>
  <c r="E576" i="1"/>
  <c r="C552" i="1"/>
  <c r="C176" i="1"/>
  <c r="C419" i="1"/>
  <c r="D564" i="1"/>
  <c r="E564" i="1" s="1"/>
  <c r="C4" i="1"/>
  <c r="C566" i="1"/>
  <c r="C2" i="1"/>
  <c r="C578" i="1"/>
  <c r="E556" i="1"/>
  <c r="C565" i="1"/>
  <c r="D12" i="1"/>
  <c r="C12" i="1" s="1"/>
  <c r="D605" i="1"/>
  <c r="E605" i="1" s="1"/>
  <c r="C513" i="1"/>
  <c r="E474" i="1"/>
  <c r="C562" i="1"/>
  <c r="E609" i="1"/>
  <c r="C608" i="1"/>
  <c r="E453" i="1"/>
  <c r="C463" i="1"/>
  <c r="C538" i="1"/>
  <c r="E596" i="1"/>
  <c r="C505" i="1"/>
  <c r="C568" i="1"/>
  <c r="E28" i="1"/>
  <c r="C583" i="1"/>
  <c r="E130" i="1"/>
  <c r="C130" i="1"/>
  <c r="C401" i="1"/>
  <c r="E83" i="1"/>
  <c r="C18" i="1"/>
  <c r="E333" i="1"/>
  <c r="C544" i="1"/>
  <c r="C466" i="1"/>
  <c r="C558" i="1"/>
  <c r="D465" i="1"/>
  <c r="E465" i="1" s="1"/>
  <c r="D555" i="1"/>
  <c r="C555" i="1" s="1"/>
  <c r="E483" i="1"/>
  <c r="C483" i="1"/>
  <c r="E606" i="1"/>
  <c r="C606" i="1"/>
  <c r="E430" i="1"/>
  <c r="C430" i="1"/>
  <c r="E457" i="1"/>
  <c r="E530" i="1"/>
  <c r="C563" i="1"/>
  <c r="C448" i="1"/>
  <c r="D554" i="1"/>
  <c r="C554" i="1" s="1"/>
  <c r="C285" i="1"/>
  <c r="C227" i="1"/>
  <c r="E603" i="1"/>
  <c r="E567" i="1"/>
  <c r="C567" i="1"/>
  <c r="E569" i="1"/>
  <c r="C569" i="1"/>
  <c r="C51" i="1"/>
  <c r="E51" i="1"/>
  <c r="E471" i="1"/>
  <c r="C471" i="1"/>
  <c r="C601" i="1"/>
  <c r="E601" i="1"/>
  <c r="E550" i="1"/>
  <c r="E607" i="1"/>
  <c r="E468" i="1"/>
  <c r="E491" i="1"/>
  <c r="E581" i="1"/>
  <c r="C519" i="1"/>
  <c r="C374" i="1"/>
  <c r="C557" i="1"/>
  <c r="H15" i="12" l="1"/>
  <c r="F16" i="12"/>
  <c r="G14" i="12"/>
  <c r="G23" i="11"/>
  <c r="H7" i="11"/>
  <c r="E23" i="11"/>
  <c r="G43" i="11"/>
  <c r="U43" i="11"/>
  <c r="V43" i="11" s="1"/>
  <c r="H44" i="11"/>
  <c r="T44" i="11"/>
  <c r="F25" i="11"/>
  <c r="T24" i="11"/>
  <c r="H24" i="11"/>
  <c r="C564" i="1"/>
  <c r="E554" i="1"/>
  <c r="C605" i="1"/>
  <c r="E12" i="1"/>
  <c r="C465" i="1"/>
  <c r="E555" i="1"/>
  <c r="G15" i="12" l="1"/>
  <c r="H16" i="12"/>
  <c r="F17" i="12"/>
  <c r="H25" i="11"/>
  <c r="F26" i="11"/>
  <c r="T25" i="11"/>
  <c r="E24" i="11"/>
  <c r="G24" i="11"/>
  <c r="U24" i="11"/>
  <c r="V24" i="11" s="1"/>
  <c r="G44" i="11"/>
  <c r="U44" i="11"/>
  <c r="V44" i="11" s="1"/>
  <c r="I11" i="11"/>
  <c r="G16" i="12" l="1"/>
  <c r="H17" i="12"/>
  <c r="F18" i="12"/>
  <c r="T26" i="11"/>
  <c r="H26" i="11"/>
  <c r="F27" i="11"/>
  <c r="U25" i="11"/>
  <c r="V25" i="11" s="1"/>
  <c r="G25" i="11"/>
  <c r="E25" i="11"/>
  <c r="H18" i="12" l="1"/>
  <c r="F19" i="12"/>
  <c r="H19" i="12" s="1"/>
  <c r="G17" i="12"/>
  <c r="E17" i="12"/>
  <c r="G26" i="11"/>
  <c r="U26" i="11"/>
  <c r="V26" i="11" s="1"/>
  <c r="E26" i="11"/>
  <c r="H27" i="11"/>
  <c r="T27" i="11"/>
  <c r="F28" i="11"/>
  <c r="I6" i="12" l="1"/>
  <c r="G19" i="12"/>
  <c r="E19" i="12"/>
  <c r="E11" i="12"/>
  <c r="E12" i="12"/>
  <c r="E13" i="12"/>
  <c r="E14" i="12"/>
  <c r="E15" i="12"/>
  <c r="E16" i="12"/>
  <c r="G18" i="12"/>
  <c r="E18" i="12"/>
  <c r="F29" i="11"/>
  <c r="T28" i="11"/>
  <c r="H28" i="11"/>
  <c r="U27" i="11"/>
  <c r="V27" i="11" s="1"/>
  <c r="G27" i="11"/>
  <c r="E27" i="11"/>
  <c r="H29" i="11" l="1"/>
  <c r="F30" i="11"/>
  <c r="T29" i="11"/>
  <c r="E28" i="11"/>
  <c r="G28" i="11"/>
  <c r="U28" i="11"/>
  <c r="V28" i="11" s="1"/>
  <c r="T30" i="11" l="1"/>
  <c r="H30" i="11"/>
  <c r="U31" i="11"/>
  <c r="I31" i="11"/>
  <c r="U29" i="11"/>
  <c r="V29" i="11" s="1"/>
  <c r="G29" i="11"/>
  <c r="E29" i="11"/>
  <c r="G30" i="11" l="1"/>
  <c r="U30" i="11"/>
  <c r="V30" i="11" s="1"/>
  <c r="E30" i="11"/>
  <c r="V3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kwhite</author>
    <author>Marie Brooks</author>
  </authors>
  <commentList>
    <comment ref="K4" authorId="0" shapeId="0" xr:uid="{5431D89A-B875-4CCB-BB7C-9F529B553038}">
      <text>
        <r>
          <rPr>
            <b/>
            <sz val="9"/>
            <color indexed="81"/>
            <rFont val="Tahoma"/>
            <family val="2"/>
          </rPr>
          <t>kwhite:</t>
        </r>
        <r>
          <rPr>
            <sz val="9"/>
            <color indexed="81"/>
            <rFont val="Tahoma"/>
            <family val="2"/>
          </rPr>
          <t xml:space="preserve">
Formerly Line Tech.  10/1/16 salary was bumped from 80,320.03 to Line Tech II 85,140.02
</t>
        </r>
      </text>
    </comment>
    <comment ref="K5" authorId="0" shapeId="0" xr:uid="{63A261F3-9323-4706-90C1-7F2408138A69}">
      <text>
        <r>
          <rPr>
            <b/>
            <sz val="9"/>
            <color indexed="81"/>
            <rFont val="Tahoma"/>
            <family val="2"/>
          </rPr>
          <t>kwhite:</t>
        </r>
        <r>
          <rPr>
            <sz val="9"/>
            <color indexed="81"/>
            <rFont val="Tahoma"/>
            <family val="2"/>
          </rPr>
          <t xml:space="preserve">
Formerly Line Tech II</t>
        </r>
      </text>
    </comment>
    <comment ref="D13" authorId="1" shapeId="0" xr:uid="{5D23D06E-1DDC-45C9-A689-262844B5C176}">
      <text>
        <r>
          <rPr>
            <b/>
            <sz val="9"/>
            <color indexed="81"/>
            <rFont val="Tahoma"/>
            <family val="2"/>
          </rPr>
          <t>Marie Brooks:
Decease Trainee steps from 6 to 4</t>
        </r>
      </text>
    </comment>
    <comment ref="F15" authorId="1" shapeId="0" xr:uid="{0C46F44E-5D52-4C8E-9129-EB311599776C}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6% effective 10/1/2021 with Ratified CBA</t>
        </r>
      </text>
    </comment>
    <comment ref="F23" authorId="1" shapeId="0" xr:uid="{25206361-73E8-4F44-9E7E-76786F49D528}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6% effective 10/1/2021 with Ratified CBA</t>
        </r>
      </text>
    </comment>
    <comment ref="D33" authorId="1" shapeId="0" xr:uid="{AF95C584-143A-4877-ADD7-610E8DD6B689}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Decrease steps from 6 to 1</t>
        </r>
      </text>
    </comment>
    <comment ref="F35" authorId="1" shapeId="0" xr:uid="{DFA8CB27-E2B5-4B6A-8845-4CB12A06A70D}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6% effective 10/1/2021 with Ratified CBA
</t>
        </r>
      </text>
    </comment>
    <comment ref="F40" authorId="1" shapeId="0" xr:uid="{9C88D74D-111A-4CB6-9353-B4DA9D1CDBEC}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6% effective 10/1/2021 with Ratified CBA</t>
        </r>
      </text>
    </comment>
  </commentList>
</comments>
</file>

<file path=xl/sharedStrings.xml><?xml version="1.0" encoding="utf-8"?>
<sst xmlns="http://schemas.openxmlformats.org/spreadsheetml/2006/main" count="727" uniqueCount="607">
  <si>
    <t>Grade</t>
  </si>
  <si>
    <t>Minimum</t>
  </si>
  <si>
    <t>Q1</t>
  </si>
  <si>
    <t>Midpoint</t>
  </si>
  <si>
    <t>Q3</t>
  </si>
  <si>
    <t>Maximum</t>
  </si>
  <si>
    <t>Recreation Aide I</t>
  </si>
  <si>
    <t>Custodian</t>
  </si>
  <si>
    <t xml:space="preserve">Customer Service Attendant </t>
  </si>
  <si>
    <t>Lifeguard/Swim Instructor</t>
  </si>
  <si>
    <t>Recreation Aide II</t>
  </si>
  <si>
    <t>School Crossing Guard</t>
  </si>
  <si>
    <t>Administrative Specialist I</t>
  </si>
  <si>
    <t xml:space="preserve">Data Entry Clerk </t>
  </si>
  <si>
    <t>Discovery Center Assistant</t>
  </si>
  <si>
    <t>Facilities Maintenance Mechanic I</t>
  </si>
  <si>
    <t>Maintenance Worker</t>
  </si>
  <si>
    <t>Park Ranger I</t>
  </si>
  <si>
    <t>Recreation Leader</t>
  </si>
  <si>
    <t>Sanitation Worker I</t>
  </si>
  <si>
    <t>Accounting Specialist</t>
  </si>
  <si>
    <t>Central Lines Technician I</t>
  </si>
  <si>
    <t>Central Maintenance Resource Coordinator</t>
  </si>
  <si>
    <t>Community Service Specialist I</t>
  </si>
  <si>
    <t>Customer Service Representative I</t>
  </si>
  <si>
    <t>Equipment Operator I</t>
  </si>
  <si>
    <t>Facilities Maintenance Mechanic II</t>
  </si>
  <si>
    <t>Fleet Vehicle Technician I</t>
  </si>
  <si>
    <t>Head Lifeguard</t>
  </si>
  <si>
    <t>Property Technician</t>
  </si>
  <si>
    <t>Irrigation Specialist</t>
  </si>
  <si>
    <t>Records Specialist</t>
  </si>
  <si>
    <t>Records Technician</t>
  </si>
  <si>
    <t>Sanitation Worker II</t>
  </si>
  <si>
    <t>Sign Technician I</t>
  </si>
  <si>
    <t>Stormwater Technician I</t>
  </si>
  <si>
    <t>Streets Maintenance Technician I</t>
  </si>
  <si>
    <t>Survey Instrument Technician</t>
  </si>
  <si>
    <t>Administrative Specialist II</t>
  </si>
  <si>
    <t>Airport Grounds &amp; Operations Technician I</t>
  </si>
  <si>
    <t>Central Lines Technician II</t>
  </si>
  <si>
    <t>Community Service Specialist II</t>
  </si>
  <si>
    <t>Crime Analyst</t>
  </si>
  <si>
    <t>Crime Scene Technician I</t>
  </si>
  <si>
    <t>Equipment Operator II</t>
  </si>
  <si>
    <t>Equipment Services Coordinator</t>
  </si>
  <si>
    <t>Fleet Vehicle Technician II</t>
  </si>
  <si>
    <t>Heavy Equipment Operator I</t>
  </si>
  <si>
    <t>Permit Technician</t>
  </si>
  <si>
    <t>Lead Property Technician</t>
  </si>
  <si>
    <t>Recreation Coordinator</t>
  </si>
  <si>
    <t>Sign Technician II</t>
  </si>
  <si>
    <t>Stormwater Technician II</t>
  </si>
  <si>
    <t>Streets Maintenance Technician II</t>
  </si>
  <si>
    <t>Support Services Specialist</t>
  </si>
  <si>
    <t>Systems Equipment Technician I</t>
  </si>
  <si>
    <t>Pension Specialist</t>
  </si>
  <si>
    <t>Administrative Specialist III</t>
  </si>
  <si>
    <t>Code Compliance Specialist</t>
  </si>
  <si>
    <t>Commercial Sanitation Foreman</t>
  </si>
  <si>
    <t>Compliance Monitoring Technician I</t>
  </si>
  <si>
    <t>Crime Scene Technician II</t>
  </si>
  <si>
    <t>Cultural Arts Coordinator</t>
  </si>
  <si>
    <t>Customer Service Representative II</t>
  </si>
  <si>
    <t>Engineering Technician I</t>
  </si>
  <si>
    <t>Equipment Operator III</t>
  </si>
  <si>
    <t>Facilities Maintenance Mechanic III</t>
  </si>
  <si>
    <t>Fleet Service Writer</t>
  </si>
  <si>
    <t>Fleet Vehicle Technician III</t>
  </si>
  <si>
    <t>Heavy Equipment Operator II</t>
  </si>
  <si>
    <t>IT Assistant</t>
  </si>
  <si>
    <t>Laboratory Technician I</t>
  </si>
  <si>
    <t xml:space="preserve">Lead Sign Technician </t>
  </si>
  <si>
    <t>Park Ranger II</t>
  </si>
  <si>
    <t>Parks Ground Maintenance Crew Leader</t>
  </si>
  <si>
    <t>Real Estate Coordinator</t>
  </si>
  <si>
    <t>Senior Accounting Specialist</t>
  </si>
  <si>
    <t>Signal Technician I</t>
  </si>
  <si>
    <t>Stormwater Technician III</t>
  </si>
  <si>
    <t>Streets Maintenance Technician III</t>
  </si>
  <si>
    <t>Systems Equipment Technician II</t>
  </si>
  <si>
    <t>Utility Billing Analyst I</t>
  </si>
  <si>
    <t>Victim Witness Advocate</t>
  </si>
  <si>
    <t>Administrative Coordinator</t>
  </si>
  <si>
    <t>Administrative/Fiscal Technician</t>
  </si>
  <si>
    <t>Airport Grounds &amp; Operations Technician II</t>
  </si>
  <si>
    <t>Central Lines Technician III</t>
  </si>
  <si>
    <t>Compliance Monitoring Technician II</t>
  </si>
  <si>
    <t>Construction Project Inspector I</t>
  </si>
  <si>
    <t>Construction Projects Specialist</t>
  </si>
  <si>
    <t>Crime Scene Technician III</t>
  </si>
  <si>
    <t>Discovery Center Educational Coordinator</t>
  </si>
  <si>
    <t>Engineering Technician II</t>
  </si>
  <si>
    <t>Executive Administrative Assistant</t>
  </si>
  <si>
    <t>Fiscal Coordinator</t>
  </si>
  <si>
    <t>Fiscal Technician</t>
  </si>
  <si>
    <t>Fleet Vehicle Technician IV</t>
  </si>
  <si>
    <t>GIS Specialist</t>
  </si>
  <si>
    <t>Laboratory Technician II</t>
  </si>
  <si>
    <t>Maintenance Mechanic, Electrical</t>
  </si>
  <si>
    <t>Maintenance Mechanic, HVAC</t>
  </si>
  <si>
    <t>Outdoor/Historical Resource Program Coordinator</t>
  </si>
  <si>
    <t>PC Support Technician</t>
  </si>
  <si>
    <t>Records Manager</t>
  </si>
  <si>
    <t>Sanitation Mechanic</t>
  </si>
  <si>
    <t>Senior Permit Technician</t>
  </si>
  <si>
    <t>Senior Victim/Witness Advocate</t>
  </si>
  <si>
    <t>Signal Technician II</t>
  </si>
  <si>
    <t>Supervisor, Community Service Specialist</t>
  </si>
  <si>
    <t>Survey Party Chief</t>
  </si>
  <si>
    <t>Utility Billing Analyst II</t>
  </si>
  <si>
    <t>Water Resource Systems Specialist</t>
  </si>
  <si>
    <t>Working Foreman</t>
  </si>
  <si>
    <t>Accountant I</t>
  </si>
  <si>
    <t>Administrative Supervisor</t>
  </si>
  <si>
    <t>Applications Support Analyst</t>
  </si>
  <si>
    <t>Buyer</t>
  </si>
  <si>
    <t>Central Maintenance Automation Specialist</t>
  </si>
  <si>
    <t>Code Enforcement Coordinator/Officer</t>
  </si>
  <si>
    <t>Compliance Monitoring Technician III</t>
  </si>
  <si>
    <t>Construction Project Inspector II</t>
  </si>
  <si>
    <t>Contract Writer</t>
  </si>
  <si>
    <t>Customer Service Supervisor</t>
  </si>
  <si>
    <t>Deputy City Clerk</t>
  </si>
  <si>
    <t>Engineering Technician III</t>
  </si>
  <si>
    <t>Executive Assistant to the City Manager</t>
  </si>
  <si>
    <t>Fleet Vehicle Technician V</t>
  </si>
  <si>
    <t>GIS Analyst I</t>
  </si>
  <si>
    <t>HRIS Administrator</t>
  </si>
  <si>
    <t>Laboratory Technician III</t>
  </si>
  <si>
    <t>Latent Prints Examiner</t>
  </si>
  <si>
    <t>Lead Signal Technician</t>
  </si>
  <si>
    <t>Logistics&amp; Information Management Specialist</t>
  </si>
  <si>
    <t>Manager, Parks Maintenance</t>
  </si>
  <si>
    <t>Manager, Public Works</t>
  </si>
  <si>
    <t>Senior PC Support Technician</t>
  </si>
  <si>
    <t>Special Services Coordinator</t>
  </si>
  <si>
    <t>Supervisor, Facilities Maintenance</t>
  </si>
  <si>
    <t>Supervisor, Facilities Management</t>
  </si>
  <si>
    <t>Supervisor, One Stop</t>
  </si>
  <si>
    <t>Supervisor Recreation Programs</t>
  </si>
  <si>
    <t>Accountant II</t>
  </si>
  <si>
    <t>Budget Analyst</t>
  </si>
  <si>
    <t>Business Analyst - Customer Relations</t>
  </si>
  <si>
    <t>Community Development Grants Specialist</t>
  </si>
  <si>
    <t>Fiber Design Engineering Technician</t>
  </si>
  <si>
    <t>Financial Analyst</t>
  </si>
  <si>
    <t>Fire Rescue, Public Information Officer</t>
  </si>
  <si>
    <t>Fiscal Administrator</t>
  </si>
  <si>
    <t>Human Resources Administrator</t>
  </si>
  <si>
    <t>Manager, Communications</t>
  </si>
  <si>
    <t>Manager, Community Special Events</t>
  </si>
  <si>
    <t>Manager, Discovery Center</t>
  </si>
  <si>
    <t>Manager, Light Equipment Maintenance</t>
  </si>
  <si>
    <t>Manager, Payroll</t>
  </si>
  <si>
    <t>Manager, Pension</t>
  </si>
  <si>
    <t>Manager, Volunteer Programs</t>
  </si>
  <si>
    <t>Office Administrator</t>
  </si>
  <si>
    <t>Planner I</t>
  </si>
  <si>
    <t>Project Manager I</t>
  </si>
  <si>
    <t>Public Information Coordinator</t>
  </si>
  <si>
    <t>Senior Buyer</t>
  </si>
  <si>
    <t>Senior Treasury Analyst</t>
  </si>
  <si>
    <t>Supervisor, Parking &amp; Code Enforcement</t>
  </si>
  <si>
    <t>Supervisor, Park Operations</t>
  </si>
  <si>
    <t>Supervisor, Sanitation</t>
  </si>
  <si>
    <t>Urban Design Coordinator</t>
  </si>
  <si>
    <t>Voice Systems Technician</t>
  </si>
  <si>
    <t>Assistant Internal City Auditor</t>
  </si>
  <si>
    <t>Assistant Manager, Chief Land Surveyor</t>
  </si>
  <si>
    <t>Business Analyst</t>
  </si>
  <si>
    <t>GIS Analyst II</t>
  </si>
  <si>
    <t>GIS Systems Administrator</t>
  </si>
  <si>
    <t>Grants Coordinator</t>
  </si>
  <si>
    <t>Manager, Landscape Development</t>
  </si>
  <si>
    <t>Planner II</t>
  </si>
  <si>
    <t>Recycling Coordinator</t>
  </si>
  <si>
    <t>Rehabilitation Inspection Specialist</t>
  </si>
  <si>
    <t>Safety Coordinator</t>
  </si>
  <si>
    <t>Senior Accountant</t>
  </si>
  <si>
    <t>Senior Budget Analyst</t>
  </si>
  <si>
    <t>Senior Central Maintenance Automation Specialist</t>
  </si>
  <si>
    <t>Senior Financial Analyst</t>
  </si>
  <si>
    <t>Senior Plans Examiner</t>
  </si>
  <si>
    <t>Supervisor, Compliance Monitoring</t>
  </si>
  <si>
    <t>Systems Analyst</t>
  </si>
  <si>
    <t>Building Systems Coordinator</t>
  </si>
  <si>
    <t>Chief, Central Lines Maintenance</t>
  </si>
  <si>
    <t>Chief Code Official</t>
  </si>
  <si>
    <t>Chief, Systems Maintenance</t>
  </si>
  <si>
    <t>Civil Engineer I</t>
  </si>
  <si>
    <t>Data Systems Development Administrator</t>
  </si>
  <si>
    <t>Development Coordinator</t>
  </si>
  <si>
    <t>Division Head, Facilities &amp; Administration</t>
  </si>
  <si>
    <t>Division Head, Parks</t>
  </si>
  <si>
    <t>Division Head, Recreation</t>
  </si>
  <si>
    <t>Division Head, Special Services</t>
  </si>
  <si>
    <t>Fiscal Manager</t>
  </si>
  <si>
    <t>Manager, Compliance Monitoring</t>
  </si>
  <si>
    <t>Manager, Resource Development</t>
  </si>
  <si>
    <t>Manager, Sanitation</t>
  </si>
  <si>
    <t>Manager, Stormwater Systems</t>
  </si>
  <si>
    <t>Manager, Street Systems</t>
  </si>
  <si>
    <t>Manager, Support Operations</t>
  </si>
  <si>
    <t>Manager, Systems Support</t>
  </si>
  <si>
    <t>Manager, Traffic Systems</t>
  </si>
  <si>
    <t>Project Manager II</t>
  </si>
  <si>
    <t>Senior Planner</t>
  </si>
  <si>
    <t>Airport Operations &amp; Maintenance Manager</t>
  </si>
  <si>
    <t>Battalion Chief, Emergency Operations</t>
  </si>
  <si>
    <t>Business Application Analyst</t>
  </si>
  <si>
    <t>Certified Business Analyst</t>
  </si>
  <si>
    <t>Chief Building Official</t>
  </si>
  <si>
    <t>Civil Engineer II</t>
  </si>
  <si>
    <t>Division Head, Capital Projects</t>
  </si>
  <si>
    <t>Division Head, Infrastructure</t>
  </si>
  <si>
    <t>Division Head, Sanitation</t>
  </si>
  <si>
    <t>Implementation Coordinator</t>
  </si>
  <si>
    <t>Manager, Chief Land Surveyor</t>
  </si>
  <si>
    <t>Manager, Customer Service</t>
  </si>
  <si>
    <t>Manager, Systems Implementation</t>
  </si>
  <si>
    <t>Network Security Engineer</t>
  </si>
  <si>
    <t>Manager, Utility Billing</t>
  </si>
  <si>
    <t>Police Captain</t>
  </si>
  <si>
    <t>Senior Systems Analyst</t>
  </si>
  <si>
    <t>Telecommunications Broadband Systems Engineer</t>
  </si>
  <si>
    <t>Telecommunications Network Systems Engineer</t>
  </si>
  <si>
    <t>Assistant Director, Finance</t>
  </si>
  <si>
    <t>Civil Engineer III</t>
  </si>
  <si>
    <t>Director, Support Services</t>
  </si>
  <si>
    <t>Manager, Marketing &amp; Communication</t>
  </si>
  <si>
    <t>Manager, Water &amp; Sewer Utility Services</t>
  </si>
  <si>
    <t>Police Major</t>
  </si>
  <si>
    <t>Assistant Fire Chief</t>
  </si>
  <si>
    <t>Chief Planning Official</t>
  </si>
  <si>
    <t>City Clerk</t>
  </si>
  <si>
    <t>Director, Airport</t>
  </si>
  <si>
    <t>Internal City Auditor</t>
  </si>
  <si>
    <t>Assistant Director, Information Technology</t>
  </si>
  <si>
    <t>Assistant Director, Water Resources</t>
  </si>
  <si>
    <t>Director, Customer Service</t>
  </si>
  <si>
    <t>Deputy Director, Public Works</t>
  </si>
  <si>
    <t>Deputy Police Chief</t>
  </si>
  <si>
    <t>Director, Contracts &amp; Procurement</t>
  </si>
  <si>
    <t>Director, Finance</t>
  </si>
  <si>
    <t>Director, HR &amp; Risk Management</t>
  </si>
  <si>
    <t>Director, Parks &amp; Recreation</t>
  </si>
  <si>
    <t>Chief Financial Officer</t>
  </si>
  <si>
    <t>Director, Electric Utility</t>
  </si>
  <si>
    <t>Director, Information Technology</t>
  </si>
  <si>
    <t>Director, Growth Management</t>
  </si>
  <si>
    <t>Fire Chief</t>
  </si>
  <si>
    <t>Police Chief</t>
  </si>
  <si>
    <t>Assistant City Manager</t>
  </si>
  <si>
    <t>Deputy City Manager</t>
  </si>
  <si>
    <t>Information Technology</t>
  </si>
  <si>
    <t>Manager Technology Innovation</t>
  </si>
  <si>
    <t>Electric Utility</t>
  </si>
  <si>
    <t>Customer Service Representative</t>
  </si>
  <si>
    <t>Tree Trimmer I</t>
  </si>
  <si>
    <t>Electric Metering Account Specialist</t>
  </si>
  <si>
    <t>Tree Trimmer II</t>
  </si>
  <si>
    <t>AMI Technician</t>
  </si>
  <si>
    <t>Associate Accountant - Utilities</t>
  </si>
  <si>
    <t>Customer Service Specialist</t>
  </si>
  <si>
    <t>Electrical Engineering Technician I</t>
  </si>
  <si>
    <t>GIS Technician I</t>
  </si>
  <si>
    <t>Line Locator/Inspector</t>
  </si>
  <si>
    <t>Line Truck Operator</t>
  </si>
  <si>
    <t>Senior Storekeeper</t>
  </si>
  <si>
    <t>Tree Trimming Foreman</t>
  </si>
  <si>
    <t>Electrical Technician I</t>
  </si>
  <si>
    <t>GIS Technician II</t>
  </si>
  <si>
    <t>Public Education &amp; Outreach Specialist</t>
  </si>
  <si>
    <t>Tree Trimming Coordinator</t>
  </si>
  <si>
    <t>Public Relations &amp; Outreach Specialist</t>
  </si>
  <si>
    <t>Electrical Technician II</t>
  </si>
  <si>
    <t>GIS Technician III</t>
  </si>
  <si>
    <t>Electrical Technician III</t>
  </si>
  <si>
    <t>Utility Work Order Coordinator</t>
  </si>
  <si>
    <t>Electrical Technician IV</t>
  </si>
  <si>
    <t>Manager, Utility Warehouse</t>
  </si>
  <si>
    <t>Public Education &amp; Outreach Coordinator</t>
  </si>
  <si>
    <t>Utility Services Information Systems Analyst</t>
  </si>
  <si>
    <t>Business Relations Representative</t>
  </si>
  <si>
    <t>Electrical Engineer I</t>
  </si>
  <si>
    <t>Electric Systems Coordinator - GIS</t>
  </si>
  <si>
    <t>Supervisor, Electrical Technicians</t>
  </si>
  <si>
    <t>Electrical Engineer II</t>
  </si>
  <si>
    <t>Line Foreman</t>
  </si>
  <si>
    <t>Substation Foreman</t>
  </si>
  <si>
    <t>General Line Foreman</t>
  </si>
  <si>
    <t>Manager, Strategic Initiatives</t>
  </si>
  <si>
    <t>Electrical Engineer III</t>
  </si>
  <si>
    <t>Manager, Utility Finance</t>
  </si>
  <si>
    <t>Planning Engineer</t>
  </si>
  <si>
    <t>Reliability/Operations Engineer</t>
  </si>
  <si>
    <t>Supervisor, Electric Meters</t>
  </si>
  <si>
    <t xml:space="preserve">Utility Regulatory Manager </t>
  </si>
  <si>
    <t>Supervisor Electrical Engineering</t>
  </si>
  <si>
    <t>Master Pay Grade Level</t>
  </si>
  <si>
    <t>Title</t>
  </si>
  <si>
    <t>Hourly</t>
  </si>
  <si>
    <t>Sr Subst. Electrician/Sr Relay Tech</t>
  </si>
  <si>
    <t>Step</t>
  </si>
  <si>
    <t>%</t>
  </si>
  <si>
    <t>Bi-weekly</t>
  </si>
  <si>
    <t>Yearly</t>
  </si>
  <si>
    <t>% Incr</t>
  </si>
  <si>
    <t>Apprentice</t>
  </si>
  <si>
    <t>Journeyman</t>
  </si>
  <si>
    <t>Line Crew Foreman</t>
  </si>
  <si>
    <t>Manager, Economic Development</t>
  </si>
  <si>
    <t>Communications Technology Coordinator</t>
  </si>
  <si>
    <t>CAD Technician I</t>
  </si>
  <si>
    <t>CAD Technician II</t>
  </si>
  <si>
    <t>Transportation Planner</t>
  </si>
  <si>
    <t>Director, Budget &amp; Legislative Affairs</t>
  </si>
  <si>
    <t>PC Network Specialist</t>
  </si>
  <si>
    <t>Assistant City Engineer</t>
  </si>
  <si>
    <t>Database Administrator</t>
  </si>
  <si>
    <t>IT Network Security Officer</t>
  </si>
  <si>
    <t>Network Systems Engineer</t>
  </si>
  <si>
    <t>Service Delivery &amp; Compliance Supervisor</t>
  </si>
  <si>
    <t>Manager, Planning &amp; Zoning</t>
  </si>
  <si>
    <t>Director, Planning</t>
  </si>
  <si>
    <t>Senior Building Systems Inspector/Plans Examiner</t>
  </si>
  <si>
    <t>Senior Planner/GIS Analyst</t>
  </si>
  <si>
    <t>Site Inspector</t>
  </si>
  <si>
    <t>Development Analyst</t>
  </si>
  <si>
    <t>Parking Enforcement Specialist</t>
  </si>
  <si>
    <t>Building Systems Inspector/Plans Examiner</t>
  </si>
  <si>
    <t>Senior Projects Administrator</t>
  </si>
  <si>
    <t>Division Head, Fleet Management</t>
  </si>
  <si>
    <t>Real Estate Project Manager II</t>
  </si>
  <si>
    <t>Real Estate Project Manager I</t>
  </si>
  <si>
    <t>Assistant to the Chief of Police</t>
  </si>
  <si>
    <t>Utilities Safety/Training Coordinator</t>
  </si>
  <si>
    <t>Fiscal Operations Supervisor</t>
  </si>
  <si>
    <t>Operator I</t>
  </si>
  <si>
    <t>Operator II</t>
  </si>
  <si>
    <t>Technical Services Section Assistant</t>
  </si>
  <si>
    <t>Staff Development &amp; Training Manager</t>
  </si>
  <si>
    <t>Water Resources Engineer</t>
  </si>
  <si>
    <t>Crime Prevention Specialist</t>
  </si>
  <si>
    <t>Collection Crew Foreman</t>
  </si>
  <si>
    <t>Construction Crew Foreman</t>
  </si>
  <si>
    <t>Distribution Crew Foreman</t>
  </si>
  <si>
    <t>Signal Operations Specialist</t>
  </si>
  <si>
    <t>Water Meter Service Technician</t>
  </si>
  <si>
    <t>Fleet Generator &amp; Fuel Tank Compliance Technician</t>
  </si>
  <si>
    <t>Fleet Parts &amp; Inventory Coordinator</t>
  </si>
  <si>
    <t>Water Resource Conservation Coordinator</t>
  </si>
  <si>
    <t>Utilities Warehouse Resource Coordinator</t>
  </si>
  <si>
    <t>Fleet parts &amp; Inventory Technician</t>
  </si>
  <si>
    <t>Senior PC/Network Specialist</t>
  </si>
  <si>
    <t>Social Services Coordinator</t>
  </si>
  <si>
    <t>Senior Assistant City Auditor</t>
  </si>
  <si>
    <t>Manager, Budget</t>
  </si>
  <si>
    <t>Capital Projects Manager II</t>
  </si>
  <si>
    <t>Capital Projects Manager I</t>
  </si>
  <si>
    <t>Business Systems Analyst</t>
  </si>
  <si>
    <t>Clerical Assistant</t>
  </si>
  <si>
    <t>Maintenance Technician</t>
  </si>
  <si>
    <t>Quality Control /Construction Coordinator</t>
  </si>
  <si>
    <t>IT Coordinator - GIS</t>
  </si>
  <si>
    <t>Director, TPO</t>
  </si>
  <si>
    <t>Code Enforcement Officer</t>
  </si>
  <si>
    <t>Senior Code Enforcement Officer</t>
  </si>
  <si>
    <t>Manager, Employment Services</t>
  </si>
  <si>
    <t>Discovery Center Leader</t>
  </si>
  <si>
    <t xml:space="preserve">Supervisor, Central Maintenance Electrical Instrumentation </t>
  </si>
  <si>
    <t xml:space="preserve">Supervisor, Sewer Collection and Water Distribution </t>
  </si>
  <si>
    <t>Electric Operations Technology Administrator</t>
  </si>
  <si>
    <t>Discovery Center Exhibit Supervosor</t>
  </si>
  <si>
    <t xml:space="preserve">Telecommunications Fiber Network Specialist </t>
  </si>
  <si>
    <t>Telecommunications Fiber Network Specialist Forman</t>
  </si>
  <si>
    <t>Electrical Engineering Technician II</t>
  </si>
  <si>
    <t>Electrical Engineering Technician III</t>
  </si>
  <si>
    <t>Electrical Engineering Technician IV</t>
  </si>
  <si>
    <t>Utilities Accountant</t>
  </si>
  <si>
    <t>Police Personnel Technician</t>
  </si>
  <si>
    <t>Community Development Intake Specialist</t>
  </si>
  <si>
    <t>Communications Training Supervisor</t>
  </si>
  <si>
    <t>Marketing and Outreach Coordinator</t>
  </si>
  <si>
    <t>Marketing and Events Coordinator</t>
  </si>
  <si>
    <t>Manager, Marketing &amp; Promotions</t>
  </si>
  <si>
    <t>Division Head, Cultural Arts &amp; Sciences</t>
  </si>
  <si>
    <t>TPO Transit Manager/Fiscal Administrator</t>
  </si>
  <si>
    <t>Impact Fee and Permit Coordinator</t>
  </si>
  <si>
    <t>Community Cultural Arts Plan Project Coordinator</t>
  </si>
  <si>
    <t>Operator III</t>
  </si>
  <si>
    <t>Public Information Officer</t>
  </si>
  <si>
    <t>Director, Telecommunications</t>
  </si>
  <si>
    <t>Supervisor, Cultural Arts</t>
  </si>
  <si>
    <t>Electric Energy Analyst</t>
  </si>
  <si>
    <t>Compliance Manager</t>
  </si>
  <si>
    <t>Assistant Director, Parks &amp; Recreation</t>
  </si>
  <si>
    <t>Summer Camp/Recreational Aide</t>
  </si>
  <si>
    <t>Systems Maintenance Foreman</t>
  </si>
  <si>
    <t>HR Specialist II</t>
  </si>
  <si>
    <t>HR Specialist I</t>
  </si>
  <si>
    <t>Supervisor, Plant - Water Production</t>
  </si>
  <si>
    <t>Supervisor, Plant - Water Reclamation</t>
  </si>
  <si>
    <t>Lead Buyer</t>
  </si>
  <si>
    <t>Multimedia &amp; Communication Coordinator</t>
  </si>
  <si>
    <t>Chief Electric System Operator</t>
  </si>
  <si>
    <t>Supervisor, Systems Operation Center</t>
  </si>
  <si>
    <t>Telecommunications Account Specialist</t>
  </si>
  <si>
    <t>Supervisor, Horticulture</t>
  </si>
  <si>
    <t>Payroll Specialist II</t>
  </si>
  <si>
    <t>Payroll Specialist I</t>
  </si>
  <si>
    <t>Lead Records Technician</t>
  </si>
  <si>
    <t>Grants Sustainability Coordinator</t>
  </si>
  <si>
    <t>Line Locator - Groundman</t>
  </si>
  <si>
    <t>Seasonal Events Worker</t>
  </si>
  <si>
    <t>Supervisor, Central Systems</t>
  </si>
  <si>
    <t>Lead Fiber Design Technician</t>
  </si>
  <si>
    <t>OEU Apprentice / Journeyman Wage Rates</t>
  </si>
  <si>
    <t>INFORMATIONAL ONLY - NOT PART OF APPR INCR</t>
  </si>
  <si>
    <t>6% Incr</t>
  </si>
  <si>
    <t>1% Incr</t>
  </si>
  <si>
    <t>1% lump sum</t>
  </si>
  <si>
    <t>2% City</t>
  </si>
  <si>
    <t>GM1</t>
  </si>
  <si>
    <t>GM2</t>
  </si>
  <si>
    <t>GM3</t>
  </si>
  <si>
    <t>LTO-1</t>
  </si>
  <si>
    <t>Deputy Director, Electric Utility</t>
  </si>
  <si>
    <t>Director, Water Resources/City Engineer</t>
  </si>
  <si>
    <t>Director, Public Works</t>
  </si>
  <si>
    <t>Employer Services Specialist</t>
  </si>
  <si>
    <t>Deputy Director, Fiber Networks</t>
  </si>
  <si>
    <t>Manager, Water Resources Operations</t>
  </si>
  <si>
    <t>Community Engagement Coordinator</t>
  </si>
  <si>
    <t>45S</t>
  </si>
  <si>
    <t>44S</t>
  </si>
  <si>
    <t>46S</t>
  </si>
  <si>
    <t>Sanitation Worker III</t>
  </si>
  <si>
    <t>47S</t>
  </si>
  <si>
    <t>Sanitation Worker IV</t>
  </si>
  <si>
    <t>Public Outreach &amp; Communications Coordinator</t>
  </si>
  <si>
    <t>Manager, Accounting</t>
  </si>
  <si>
    <t>Supervisor, Relay Technicians</t>
  </si>
  <si>
    <t>Pension &amp; Benefits Coordinator</t>
  </si>
  <si>
    <t>Outreach &amp; Referral Specialist</t>
  </si>
  <si>
    <t>Water Resources Safety &amp; Training Coordinator</t>
  </si>
  <si>
    <t>Supervisor, Water Resources Conservation</t>
  </si>
  <si>
    <t xml:space="preserve">Sr Subst Electrician /Sr Relay Tech </t>
  </si>
  <si>
    <t>Systems Equipment Technician III</t>
  </si>
  <si>
    <t>Manager, Contracts</t>
  </si>
  <si>
    <t>Geomatics Project Specialist &amp; Coordinator</t>
  </si>
  <si>
    <t>OPD It Director</t>
  </si>
  <si>
    <t xml:space="preserve">Utility Services Information Systems Analyst, Senior </t>
  </si>
  <si>
    <t>Telecommunications Network Help Desk Technician</t>
  </si>
  <si>
    <t>Employer Services Coordinator</t>
  </si>
  <si>
    <t>Redevelopment Analyst &amp; Planner</t>
  </si>
  <si>
    <t>Projects Administrator</t>
  </si>
  <si>
    <t>Manager, Water Resources Infrastructure Maintenance</t>
  </si>
  <si>
    <t>Director, Police Information Systems</t>
  </si>
  <si>
    <t>Water Resources Conservation Specialist</t>
  </si>
  <si>
    <t>Manager, CRA</t>
  </si>
  <si>
    <t>Strategic &amp; Legislative Affairs Administrator</t>
  </si>
  <si>
    <t>Manager, Permits</t>
  </si>
  <si>
    <t>Director, Community Development Services</t>
  </si>
  <si>
    <t>Separation</t>
  </si>
  <si>
    <t>Troubleman</t>
  </si>
  <si>
    <t>Lineman, Subst Elec, Meter Tech, SCC Oper.</t>
  </si>
  <si>
    <t>T&amp;D Supv</t>
  </si>
  <si>
    <t>Lineman, Subst Elec, Meter Tech, SCC Oper, Relay Tech</t>
  </si>
  <si>
    <t>Apprentice - Grade 915</t>
  </si>
  <si>
    <t>Journeyman - Grade 920</t>
  </si>
  <si>
    <t>Sr Subst Electrician /Sr Relay Tech - Grade 922</t>
  </si>
  <si>
    <t>Supervisor, Electric Transmission &amp; Distribution</t>
  </si>
  <si>
    <t>Transportation Planner/Fiscal Manager</t>
  </si>
  <si>
    <t>Manager, Human Resources</t>
  </si>
  <si>
    <t>Manager, Risk</t>
  </si>
  <si>
    <t>Environmental Enforcement Officer</t>
  </si>
  <si>
    <t>Senior Site Inspector</t>
  </si>
  <si>
    <t>AMI Information Analyst</t>
  </si>
  <si>
    <t>School Crossing Guard Lead</t>
  </si>
  <si>
    <t>Senior Network Systems Engineer</t>
  </si>
  <si>
    <t>Deputy Director, Contracting and Procurement</t>
  </si>
  <si>
    <t xml:space="preserve"> Victim/Witness Advocate Supervisor</t>
  </si>
  <si>
    <t>Supervisor, Consumptive Water Metering</t>
  </si>
  <si>
    <t>OFN Project Manager II</t>
  </si>
  <si>
    <t>Manager, Water Treatment &amp; Reclamation</t>
  </si>
  <si>
    <t>Supervisor, Outdoor/Historical Resources</t>
  </si>
  <si>
    <t>Senior Contract Specialist</t>
  </si>
  <si>
    <t>Discovery Center Supervisor</t>
  </si>
  <si>
    <t>AMI Systems Coordinator</t>
  </si>
  <si>
    <t>Manager, Fiber Construction Planning &amp; Design</t>
  </si>
  <si>
    <t>Discovery Center Coordinator</t>
  </si>
  <si>
    <t>Operator I - Basic Trainee</t>
  </si>
  <si>
    <t>Transit Manager</t>
  </si>
  <si>
    <t>Transportation Aide</t>
  </si>
  <si>
    <t>Business Services Coordinator</t>
  </si>
  <si>
    <t>Small Equipment Technician</t>
  </si>
  <si>
    <t>Development Services Representative</t>
  </si>
  <si>
    <t>Supervisor, Marketing &amp; Promotions</t>
  </si>
  <si>
    <t>Manager, Special Services</t>
  </si>
  <si>
    <t>Contracting &amp; Procurement Coordinator</t>
  </si>
  <si>
    <t>Line Worker Trainee</t>
  </si>
  <si>
    <t>Line Worker Trainee - Grade 910</t>
  </si>
  <si>
    <t>G</t>
  </si>
  <si>
    <t>G2</t>
  </si>
  <si>
    <t>G3</t>
  </si>
  <si>
    <t>LTO</t>
  </si>
  <si>
    <t>LTO2</t>
  </si>
  <si>
    <t>LTO3</t>
  </si>
  <si>
    <t>Appr</t>
  </si>
  <si>
    <t>Year</t>
  </si>
  <si>
    <t>Period</t>
  </si>
  <si>
    <r>
      <t>1</t>
    </r>
    <r>
      <rPr>
        <vertAlign val="superscript"/>
        <sz val="12"/>
        <rFont val="Arial"/>
        <family val="2"/>
      </rPr>
      <t xml:space="preserve">st </t>
    </r>
    <r>
      <rPr>
        <sz val="12"/>
        <rFont val="Arial"/>
        <family val="2"/>
      </rPr>
      <t>- 6 months</t>
    </r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</si>
  <si>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- 6 months</t>
    </r>
  </si>
  <si>
    <t>Building &amp; Zoning Coordinator</t>
  </si>
  <si>
    <t>Software Projects Manager</t>
  </si>
  <si>
    <t>Senior Urban Design Planner</t>
  </si>
  <si>
    <t>Manager, Code Enforcement &amp; parking</t>
  </si>
  <si>
    <t>IT Auditor</t>
  </si>
  <si>
    <t>Housing &amp; HMIS Specialist</t>
  </si>
  <si>
    <t>Transit Planner</t>
  </si>
  <si>
    <t>Fire Marshall</t>
  </si>
  <si>
    <t>HMIS Coordinator</t>
  </si>
  <si>
    <t>Manager, Grants and Outreach</t>
  </si>
  <si>
    <t>Senior Transit Planner</t>
  </si>
  <si>
    <t>Director, Fleet &amp; Facility Management</t>
  </si>
  <si>
    <t>Data Systems Development Coordinator</t>
  </si>
  <si>
    <t>Assistant Director, Cyber and Physical Security</t>
  </si>
  <si>
    <t>Benefits Admininstrator</t>
  </si>
  <si>
    <t>Airport Custodian</t>
  </si>
  <si>
    <t>HR Risk Assistant</t>
  </si>
  <si>
    <t>Community Liaison Coordinator</t>
  </si>
  <si>
    <t>911 Quality Assurance &amp; Accreditation Coordinator</t>
  </si>
  <si>
    <t>911 Dispatcher I</t>
  </si>
  <si>
    <t>911 Dispatcher II</t>
  </si>
  <si>
    <t>911 Dispatcher III</t>
  </si>
  <si>
    <t>Manager, Office of Homeless Prevention</t>
  </si>
  <si>
    <t>911 Supervisor</t>
  </si>
  <si>
    <t>Facility Attendant</t>
  </si>
  <si>
    <t>Recreation Program Coordinator - Senior Center</t>
  </si>
  <si>
    <t>Rental and Events Coordinator</t>
  </si>
  <si>
    <t>Groundskeeper</t>
  </si>
  <si>
    <t>Grounds Spray Technician</t>
  </si>
  <si>
    <t>Chief Equity Officer</t>
  </si>
  <si>
    <t>Manager, Community Programs</t>
  </si>
  <si>
    <t>Deputy Fire Chief</t>
  </si>
  <si>
    <t>Senior Design Project Manager</t>
  </si>
  <si>
    <t>Supervisor, AMI Operations</t>
  </si>
  <si>
    <t>Foreman, AMI Operations</t>
  </si>
  <si>
    <t>Substation Relay Engineer</t>
  </si>
  <si>
    <t>Supervisor, Substation &amp; System Operations Center</t>
  </si>
  <si>
    <t>Supervisor, Public Education, Outreach &amp; Administration</t>
  </si>
  <si>
    <t>Outdoor Historical Resourcs Archeologist</t>
  </si>
  <si>
    <t xml:space="preserve">Deputy Director, Contracting  </t>
  </si>
  <si>
    <t>Licensing Analyst</t>
  </si>
  <si>
    <t>Assistant Director, HR &amp; Risk Management</t>
  </si>
  <si>
    <t>Special Projects Coordinator</t>
  </si>
  <si>
    <t>Business Services Administrator</t>
  </si>
  <si>
    <t>Customer Support Supervisor</t>
  </si>
  <si>
    <t>Building Permit Analyst</t>
  </si>
  <si>
    <t>Economic Development Specialist</t>
  </si>
  <si>
    <t>Chief Development Officer</t>
  </si>
  <si>
    <t>Supervisor, Electric Resource management</t>
  </si>
  <si>
    <t>Contracting-Legal Coordinator</t>
  </si>
  <si>
    <t>Planning Technician/GIS Specialist</t>
  </si>
  <si>
    <t>IT/OT Network Systems Engineer - Water</t>
  </si>
  <si>
    <t>Exhibit Technician</t>
  </si>
  <si>
    <t>Supervisor, Water Resources, AMI Oparations</t>
  </si>
  <si>
    <t>Deputy Building Official</t>
  </si>
  <si>
    <t>Utility Vegetation Manager</t>
  </si>
  <si>
    <t>DSBE  Coordinator</t>
  </si>
  <si>
    <t>911 Communications CAD Specialist</t>
  </si>
  <si>
    <t>10/12020</t>
  </si>
  <si>
    <t>Non-Union</t>
  </si>
  <si>
    <t>For Verification</t>
  </si>
  <si>
    <t>Principle Planner</t>
  </si>
  <si>
    <t>Manager, Procurement and Vendor Relations</t>
  </si>
  <si>
    <t>Effective 10.1.21</t>
  </si>
  <si>
    <t>New Salary</t>
  </si>
  <si>
    <t>Budgeted 6%</t>
  </si>
  <si>
    <t>Note: 6% &amp; Step adjustments only applies with contract ratification</t>
  </si>
  <si>
    <t>Top Pay</t>
  </si>
  <si>
    <t>Water Resources Apprentice / Journeyman Wage Rates</t>
  </si>
  <si>
    <t>Effective 10.1.2021</t>
  </si>
  <si>
    <t>Apprentice System Equipment Tech I</t>
  </si>
  <si>
    <t>Water Resources / Apprentice System Equipment Tech I - Grade 905</t>
  </si>
  <si>
    <t>Fire - EMT/PM/FEO/Captain wage schedule</t>
  </si>
  <si>
    <t>Firefighter/EMT</t>
  </si>
  <si>
    <t>Min annual</t>
  </si>
  <si>
    <t>Max annual</t>
  </si>
  <si>
    <t>CBA increase</t>
  </si>
  <si>
    <t>Firefighter/Paramedic</t>
  </si>
  <si>
    <t>FEO/EMT</t>
  </si>
  <si>
    <t>FEO/Paramedic</t>
  </si>
  <si>
    <t>Captain/EMT</t>
  </si>
  <si>
    <t>Captain/Paramedic</t>
  </si>
  <si>
    <t>Police Officer/Sergeant/Lieutenant wage schedule</t>
  </si>
  <si>
    <t>003</t>
  </si>
  <si>
    <t>Police Officer</t>
  </si>
  <si>
    <t>Min hourly</t>
  </si>
  <si>
    <t xml:space="preserve">Max hourly </t>
  </si>
  <si>
    <t>029</t>
  </si>
  <si>
    <t>Sergeant</t>
  </si>
  <si>
    <t>031</t>
  </si>
  <si>
    <t>Lieutenant</t>
  </si>
  <si>
    <t>Max 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</si>
</sst>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  <numFmt numFmtId="167" formatCode="0.000%"/>
    <numFmt numFmtId="168" formatCode="0.0%"/>
    <numFmt numFmtId="169" formatCode="0.0000%"/>
    <numFmt numFmtId="170" formatCode="0.0000"/>
    <numFmt numFmtId="171" formatCode="0.00000%"/>
    <numFmt numFmtId="172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5" fontId="7" fillId="0" borderId="7" xfId="2" applyNumberFormat="1" applyFont="1" applyFill="1" applyBorder="1" applyAlignment="1" applyProtection="1">
      <alignment horizontal="center"/>
    </xf>
    <xf numFmtId="165" fontId="7" fillId="0" borderId="12" xfId="2" applyNumberFormat="1" applyFont="1" applyFill="1" applyBorder="1" applyAlignment="1" applyProtection="1">
      <alignment horizontal="center"/>
    </xf>
    <xf numFmtId="44" fontId="7" fillId="0" borderId="7" xfId="4" applyFont="1" applyFill="1" applyBorder="1" applyAlignment="1">
      <alignment horizontal="right"/>
    </xf>
    <xf numFmtId="165" fontId="7" fillId="0" borderId="14" xfId="2" applyNumberFormat="1" applyFont="1" applyFill="1" applyBorder="1" applyAlignment="1" applyProtection="1">
      <alignment horizontal="center"/>
    </xf>
    <xf numFmtId="165" fontId="7" fillId="0" borderId="15" xfId="2" applyNumberFormat="1" applyFont="1" applyFill="1" applyBorder="1" applyAlignment="1" applyProtection="1">
      <alignment horizontal="center"/>
    </xf>
    <xf numFmtId="166" fontId="7" fillId="0" borderId="7" xfId="2" applyNumberFormat="1" applyFont="1" applyFill="1" applyBorder="1" applyAlignment="1" applyProtection="1">
      <alignment horizontal="center"/>
    </xf>
    <xf numFmtId="166" fontId="7" fillId="0" borderId="14" xfId="2" applyNumberFormat="1" applyFont="1" applyFill="1" applyBorder="1" applyAlignment="1" applyProtection="1">
      <alignment horizontal="center"/>
    </xf>
    <xf numFmtId="44" fontId="7" fillId="0" borderId="0" xfId="2" applyFont="1" applyFill="1" applyBorder="1" applyProtection="1"/>
    <xf numFmtId="14" fontId="6" fillId="2" borderId="7" xfId="1" applyNumberFormat="1" applyFont="1" applyFill="1" applyBorder="1" applyAlignment="1">
      <alignment horizontal="right"/>
    </xf>
    <xf numFmtId="10" fontId="6" fillId="0" borderId="7" xfId="5" applyNumberFormat="1" applyFont="1" applyFill="1" applyBorder="1" applyAlignment="1">
      <alignment horizontal="center"/>
    </xf>
    <xf numFmtId="10" fontId="6" fillId="0" borderId="7" xfId="5" applyNumberFormat="1" applyFont="1" applyFill="1" applyBorder="1" applyAlignment="1">
      <alignment horizontal="right"/>
    </xf>
    <xf numFmtId="10" fontId="7" fillId="0" borderId="7" xfId="5" applyNumberFormat="1" applyFont="1" applyFill="1" applyBorder="1"/>
    <xf numFmtId="165" fontId="7" fillId="0" borderId="7" xfId="2" applyNumberFormat="1" applyFont="1" applyFill="1" applyBorder="1" applyAlignment="1" applyProtection="1">
      <alignment horizontal="left" indent="3"/>
    </xf>
    <xf numFmtId="165" fontId="7" fillId="0" borderId="12" xfId="2" applyNumberFormat="1" applyFont="1" applyFill="1" applyBorder="1" applyAlignment="1" applyProtection="1">
      <alignment horizontal="left" indent="3"/>
    </xf>
    <xf numFmtId="10" fontId="7" fillId="0" borderId="0" xfId="5" applyNumberFormat="1" applyFont="1" applyFill="1" applyBorder="1"/>
    <xf numFmtId="165" fontId="7" fillId="0" borderId="0" xfId="2" applyNumberFormat="1" applyFont="1" applyFill="1" applyBorder="1" applyAlignment="1" applyProtection="1">
      <alignment horizontal="center"/>
    </xf>
    <xf numFmtId="166" fontId="7" fillId="0" borderId="0" xfId="2" applyNumberFormat="1" applyFont="1" applyFill="1" applyBorder="1" applyAlignment="1" applyProtection="1">
      <alignment horizontal="center"/>
    </xf>
    <xf numFmtId="0" fontId="7" fillId="0" borderId="0" xfId="1" applyFont="1"/>
    <xf numFmtId="0" fontId="6" fillId="0" borderId="7" xfId="1" applyFont="1" applyBorder="1"/>
    <xf numFmtId="0" fontId="6" fillId="0" borderId="7" xfId="1" applyFont="1" applyBorder="1" applyAlignment="1">
      <alignment horizontal="center"/>
    </xf>
    <xf numFmtId="0" fontId="7" fillId="0" borderId="7" xfId="1" applyFont="1" applyBorder="1" applyAlignment="1">
      <alignment horizontal="right"/>
    </xf>
    <xf numFmtId="168" fontId="7" fillId="0" borderId="7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6" fillId="0" borderId="7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7" fillId="5" borderId="7" xfId="1" applyFont="1" applyFill="1" applyBorder="1" applyAlignment="1">
      <alignment horizontal="left"/>
    </xf>
    <xf numFmtId="0" fontId="7" fillId="0" borderId="7" xfId="1" applyFont="1" applyBorder="1" applyAlignment="1">
      <alignment horizontal="center"/>
    </xf>
    <xf numFmtId="165" fontId="7" fillId="6" borderId="7" xfId="1" applyNumberFormat="1" applyFont="1" applyFill="1" applyBorder="1" applyAlignment="1">
      <alignment horizontal="center"/>
    </xf>
    <xf numFmtId="165" fontId="7" fillId="0" borderId="7" xfId="1" applyNumberFormat="1" applyFont="1" applyBorder="1"/>
    <xf numFmtId="166" fontId="7" fillId="0" borderId="7" xfId="1" applyNumberFormat="1" applyFont="1" applyBorder="1"/>
    <xf numFmtId="9" fontId="7" fillId="0" borderId="7" xfId="1" applyNumberFormat="1" applyFont="1" applyBorder="1" applyAlignment="1">
      <alignment horizontal="right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7" xfId="6" applyFont="1" applyBorder="1" applyAlignment="1">
      <alignment horizontal="right"/>
    </xf>
    <xf numFmtId="9" fontId="7" fillId="0" borderId="7" xfId="6" applyNumberFormat="1" applyFont="1" applyBorder="1" applyAlignment="1">
      <alignment horizontal="right"/>
    </xf>
    <xf numFmtId="0" fontId="7" fillId="0" borderId="0" xfId="6" applyFont="1" applyAlignment="1">
      <alignment horizontal="center"/>
    </xf>
    <xf numFmtId="0" fontId="7" fillId="0" borderId="7" xfId="1" applyFont="1" applyBorder="1" applyAlignment="1">
      <alignment horizontal="left" indent="3"/>
    </xf>
    <xf numFmtId="0" fontId="7" fillId="0" borderId="7" xfId="1" applyFont="1" applyBorder="1"/>
    <xf numFmtId="0" fontId="7" fillId="0" borderId="0" xfId="1" applyFont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7" fillId="0" borderId="0" xfId="6" applyFont="1"/>
    <xf numFmtId="0" fontId="7" fillId="0" borderId="9" xfId="1" applyFont="1" applyBorder="1" applyAlignment="1">
      <alignment horizontal="center"/>
    </xf>
    <xf numFmtId="0" fontId="7" fillId="0" borderId="0" xfId="1" applyFont="1" applyAlignment="1">
      <alignment horizontal="left" indent="1"/>
    </xf>
    <xf numFmtId="0" fontId="5" fillId="0" borderId="0" xfId="1"/>
    <xf numFmtId="0" fontId="7" fillId="0" borderId="1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0" fontId="7" fillId="0" borderId="6" xfId="1" applyNumberFormat="1" applyFont="1" applyBorder="1" applyAlignment="1">
      <alignment horizontal="center"/>
    </xf>
    <xf numFmtId="0" fontId="7" fillId="0" borderId="7" xfId="1" applyFont="1" applyBorder="1" applyAlignment="1">
      <alignment vertical="center"/>
    </xf>
    <xf numFmtId="0" fontId="7" fillId="0" borderId="11" xfId="1" applyFont="1" applyBorder="1" applyAlignment="1">
      <alignment horizontal="center"/>
    </xf>
    <xf numFmtId="167" fontId="7" fillId="0" borderId="7" xfId="1" applyNumberFormat="1" applyFont="1" applyBorder="1" applyAlignment="1">
      <alignment horizontal="center"/>
    </xf>
    <xf numFmtId="166" fontId="7" fillId="5" borderId="7" xfId="1" applyNumberFormat="1" applyFont="1" applyFill="1" applyBorder="1" applyAlignment="1">
      <alignment horizontal="center"/>
    </xf>
    <xf numFmtId="10" fontId="7" fillId="0" borderId="12" xfId="1" applyNumberFormat="1" applyFont="1" applyBorder="1" applyAlignment="1">
      <alignment horizontal="center"/>
    </xf>
    <xf numFmtId="166" fontId="7" fillId="0" borderId="0" xfId="1" applyNumberFormat="1" applyFont="1"/>
    <xf numFmtId="168" fontId="7" fillId="0" borderId="0" xfId="5" applyNumberFormat="1" applyFont="1" applyFill="1" applyBorder="1" applyAlignment="1">
      <alignment horizontal="right"/>
    </xf>
    <xf numFmtId="9" fontId="7" fillId="0" borderId="0" xfId="5" applyFont="1" applyFill="1" applyBorder="1" applyAlignment="1">
      <alignment horizontal="left"/>
    </xf>
    <xf numFmtId="0" fontId="5" fillId="0" borderId="0" xfId="1" applyAlignment="1">
      <alignment horizontal="center"/>
    </xf>
    <xf numFmtId="10" fontId="7" fillId="4" borderId="0" xfId="1" applyNumberFormat="1" applyFont="1" applyFill="1" applyAlignment="1">
      <alignment horizontal="center"/>
    </xf>
    <xf numFmtId="10" fontId="7" fillId="4" borderId="0" xfId="1" applyNumberFormat="1" applyFont="1" applyFill="1" applyAlignment="1">
      <alignment horizontal="right"/>
    </xf>
    <xf numFmtId="10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43" fontId="7" fillId="0" borderId="0" xfId="7" applyFont="1" applyFill="1" applyBorder="1" applyAlignment="1">
      <alignment horizontal="right"/>
    </xf>
    <xf numFmtId="0" fontId="7" fillId="0" borderId="13" xfId="1" applyFont="1" applyBorder="1" applyAlignment="1">
      <alignment horizontal="center"/>
    </xf>
    <xf numFmtId="167" fontId="7" fillId="0" borderId="14" xfId="1" applyNumberFormat="1" applyFont="1" applyBorder="1" applyAlignment="1">
      <alignment horizontal="center"/>
    </xf>
    <xf numFmtId="169" fontId="7" fillId="0" borderId="15" xfId="1" applyNumberFormat="1" applyFont="1" applyBorder="1" applyAlignment="1">
      <alignment horizontal="center"/>
    </xf>
    <xf numFmtId="169" fontId="7" fillId="0" borderId="0" xfId="5" applyNumberFormat="1" applyFont="1" applyFill="1" applyBorder="1" applyAlignment="1">
      <alignment horizontal="right"/>
    </xf>
    <xf numFmtId="166" fontId="7" fillId="4" borderId="0" xfId="1" applyNumberFormat="1" applyFont="1" applyFill="1"/>
    <xf numFmtId="0" fontId="7" fillId="0" borderId="17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/>
    </xf>
    <xf numFmtId="170" fontId="7" fillId="0" borderId="0" xfId="1" applyNumberFormat="1" applyFont="1" applyAlignment="1">
      <alignment horizontal="left"/>
    </xf>
    <xf numFmtId="0" fontId="5" fillId="0" borderId="26" xfId="1" applyBorder="1"/>
    <xf numFmtId="10" fontId="7" fillId="0" borderId="0" xfId="5" applyNumberFormat="1" applyFont="1" applyFill="1" applyBorder="1" applyAlignment="1">
      <alignment horizontal="right"/>
    </xf>
    <xf numFmtId="0" fontId="7" fillId="0" borderId="9" xfId="1" applyFont="1" applyBorder="1"/>
    <xf numFmtId="0" fontId="7" fillId="0" borderId="14" xfId="1" applyFont="1" applyBorder="1"/>
    <xf numFmtId="0" fontId="7" fillId="0" borderId="19" xfId="1" applyFont="1" applyBorder="1"/>
    <xf numFmtId="10" fontId="7" fillId="0" borderId="15" xfId="1" applyNumberFormat="1" applyFont="1" applyBorder="1" applyAlignment="1">
      <alignment horizontal="center"/>
    </xf>
    <xf numFmtId="167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71" fontId="7" fillId="0" borderId="0" xfId="5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4" borderId="0" xfId="1" applyFont="1" applyFill="1"/>
    <xf numFmtId="0" fontId="7" fillId="0" borderId="27" xfId="1" applyFont="1" applyBorder="1" applyAlignment="1">
      <alignment horizontal="center"/>
    </xf>
    <xf numFmtId="166" fontId="7" fillId="0" borderId="7" xfId="1" applyNumberFormat="1" applyFont="1" applyBorder="1" applyAlignment="1">
      <alignment horizontal="center"/>
    </xf>
    <xf numFmtId="0" fontId="5" fillId="0" borderId="28" xfId="1" applyBorder="1"/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169" fontId="7" fillId="0" borderId="0" xfId="5" applyNumberFormat="1" applyFont="1" applyFill="1" applyBorder="1"/>
    <xf numFmtId="1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21" xfId="1" applyFont="1" applyBorder="1"/>
    <xf numFmtId="0" fontId="7" fillId="0" borderId="16" xfId="1" applyFont="1" applyBorder="1"/>
    <xf numFmtId="0" fontId="7" fillId="0" borderId="29" xfId="1" applyFont="1" applyBorder="1"/>
    <xf numFmtId="167" fontId="7" fillId="0" borderId="0" xfId="5" applyNumberFormat="1" applyFont="1" applyFill="1" applyBorder="1"/>
    <xf numFmtId="44" fontId="7" fillId="0" borderId="0" xfId="4" applyFont="1" applyFill="1" applyBorder="1"/>
    <xf numFmtId="43" fontId="7" fillId="0" borderId="0" xfId="7" applyFont="1" applyFill="1" applyBorder="1"/>
    <xf numFmtId="0" fontId="7" fillId="0" borderId="30" xfId="1" applyFont="1" applyBorder="1"/>
    <xf numFmtId="0" fontId="7" fillId="0" borderId="31" xfId="1" applyFont="1" applyBorder="1"/>
    <xf numFmtId="165" fontId="7" fillId="0" borderId="0" xfId="1" applyNumberFormat="1" applyFont="1"/>
    <xf numFmtId="9" fontId="7" fillId="0" borderId="0" xfId="5" applyFont="1" applyFill="1" applyBorder="1"/>
    <xf numFmtId="10" fontId="7" fillId="0" borderId="0" xfId="1" applyNumberFormat="1" applyFont="1"/>
    <xf numFmtId="172" fontId="8" fillId="0" borderId="0" xfId="1" applyNumberFormat="1" applyFont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7" fillId="0" borderId="30" xfId="1" applyFont="1" applyBorder="1" applyAlignment="1">
      <alignment horizontal="right"/>
    </xf>
    <xf numFmtId="0" fontId="7" fillId="0" borderId="31" xfId="1" applyFont="1" applyBorder="1" applyAlignment="1">
      <alignment horizontal="right"/>
    </xf>
    <xf numFmtId="0" fontId="7" fillId="0" borderId="37" xfId="1" applyFont="1" applyBorder="1" applyAlignment="1">
      <alignment horizontal="center"/>
    </xf>
    <xf numFmtId="165" fontId="7" fillId="0" borderId="40" xfId="2" applyNumberFormat="1" applyFont="1" applyFill="1" applyBorder="1" applyAlignment="1" applyProtection="1">
      <alignment horizontal="center"/>
    </xf>
    <xf numFmtId="165" fontId="7" fillId="0" borderId="41" xfId="2" applyNumberFormat="1" applyFont="1" applyFill="1" applyBorder="1" applyAlignment="1" applyProtection="1">
      <alignment horizontal="center"/>
    </xf>
    <xf numFmtId="172" fontId="7" fillId="0" borderId="0" xfId="1" applyNumberFormat="1" applyFont="1" applyAlignment="1">
      <alignment horizontal="left" indent="1"/>
    </xf>
    <xf numFmtId="172" fontId="7" fillId="0" borderId="0" xfId="1" applyNumberFormat="1" applyFont="1"/>
    <xf numFmtId="0" fontId="7" fillId="0" borderId="26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172" fontId="7" fillId="0" borderId="42" xfId="1" applyNumberFormat="1" applyFont="1" applyBorder="1" applyAlignment="1">
      <alignment horizontal="center"/>
    </xf>
    <xf numFmtId="10" fontId="7" fillId="0" borderId="43" xfId="1" applyNumberFormat="1" applyFont="1" applyBorder="1" applyAlignment="1">
      <alignment horizontal="center"/>
    </xf>
    <xf numFmtId="172" fontId="7" fillId="0" borderId="7" xfId="2" applyNumberFormat="1" applyFont="1" applyFill="1" applyBorder="1" applyAlignment="1" applyProtection="1">
      <alignment horizontal="center"/>
    </xf>
    <xf numFmtId="172" fontId="7" fillId="0" borderId="0" xfId="1" applyNumberFormat="1" applyFont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165" fontId="2" fillId="0" borderId="0" xfId="0" applyNumberFormat="1" applyFont="1" applyAlignment="1">
      <alignment horizontal="left"/>
    </xf>
    <xf numFmtId="165" fontId="0" fillId="0" borderId="0" xfId="0" applyNumberFormat="1"/>
    <xf numFmtId="14" fontId="0" fillId="0" borderId="0" xfId="0" applyNumberFormat="1"/>
    <xf numFmtId="9" fontId="0" fillId="0" borderId="0" xfId="0" applyNumberFormat="1"/>
    <xf numFmtId="14" fontId="0" fillId="0" borderId="0" xfId="0" quotePrefix="1" applyNumberFormat="1"/>
    <xf numFmtId="166" fontId="0" fillId="0" borderId="0" xfId="0" applyNumberFormat="1"/>
    <xf numFmtId="165" fontId="2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4" fontId="0" fillId="9" borderId="0" xfId="0" applyNumberFormat="1" applyFill="1"/>
    <xf numFmtId="166" fontId="0" fillId="9" borderId="0" xfId="0" applyNumberFormat="1" applyFill="1" applyAlignment="1">
      <alignment horizontal="center"/>
    </xf>
    <xf numFmtId="0" fontId="0" fillId="0" borderId="0" xfId="0" quotePrefix="1"/>
    <xf numFmtId="0" fontId="5" fillId="4" borderId="0" xfId="1" applyFill="1" applyAlignment="1">
      <alignment horizontal="center"/>
    </xf>
    <xf numFmtId="0" fontId="6" fillId="0" borderId="0" xfId="1" applyFont="1" applyAlignment="1">
      <alignment horizontal="center"/>
    </xf>
    <xf numFmtId="0" fontId="6" fillId="2" borderId="17" xfId="1" applyFont="1" applyFill="1" applyBorder="1" applyAlignment="1">
      <alignment horizontal="left"/>
    </xf>
    <xf numFmtId="0" fontId="6" fillId="2" borderId="18" xfId="1" applyFont="1" applyFill="1" applyBorder="1" applyAlignment="1">
      <alignment horizontal="left"/>
    </xf>
    <xf numFmtId="0" fontId="6" fillId="2" borderId="23" xfId="1" applyFont="1" applyFill="1" applyBorder="1" applyAlignment="1">
      <alignment horizontal="left"/>
    </xf>
    <xf numFmtId="0" fontId="8" fillId="0" borderId="0" xfId="1" applyFont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5" fillId="3" borderId="16" xfId="1" applyFill="1" applyBorder="1"/>
    <xf numFmtId="0" fontId="5" fillId="3" borderId="22" xfId="1" applyFill="1" applyBorder="1"/>
    <xf numFmtId="0" fontId="6" fillId="0" borderId="5" xfId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10" fillId="7" borderId="0" xfId="1" quotePrefix="1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7" fillId="0" borderId="7" xfId="1" applyFont="1" applyBorder="1" applyAlignment="1">
      <alignment horizontal="left" indent="3"/>
    </xf>
    <xf numFmtId="0" fontId="7" fillId="0" borderId="12" xfId="1" applyFont="1" applyBorder="1" applyAlignment="1">
      <alignment horizontal="left" indent="3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6" fillId="8" borderId="1" xfId="1" applyFont="1" applyFill="1" applyBorder="1" applyAlignment="1">
      <alignment horizontal="center"/>
    </xf>
    <xf numFmtId="0" fontId="5" fillId="0" borderId="2" xfId="1" applyBorder="1"/>
    <xf numFmtId="0" fontId="5" fillId="0" borderId="3" xfId="1" applyBorder="1"/>
    <xf numFmtId="0" fontId="6" fillId="0" borderId="33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7" fillId="0" borderId="38" xfId="1" applyFont="1" applyBorder="1" applyAlignment="1">
      <alignment horizontal="left"/>
    </xf>
    <xf numFmtId="0" fontId="5" fillId="0" borderId="39" xfId="1" applyBorder="1"/>
    <xf numFmtId="0" fontId="6" fillId="8" borderId="2" xfId="1" applyFont="1" applyFill="1" applyBorder="1" applyAlignment="1">
      <alignment horizontal="center"/>
    </xf>
    <xf numFmtId="0" fontId="6" fillId="8" borderId="3" xfId="1" applyFont="1" applyFill="1" applyBorder="1" applyAlignment="1">
      <alignment horizontal="center"/>
    </xf>
  </cellXfs>
  <cellStyles count="8">
    <cellStyle name="Comma" xfId="7" builtinId="3"/>
    <cellStyle name="Currency" xfId="4" builtinId="4"/>
    <cellStyle name="Currency 2" xfId="2" xr:uid="{00000000-0005-0000-0000-000001000000}"/>
    <cellStyle name="Normal" xfId="0" builtinId="0"/>
    <cellStyle name="Normal 2" xfId="1" xr:uid="{00000000-0005-0000-0000-000003000000}"/>
    <cellStyle name="Normal 5" xfId="3" xr:uid="{00000000-0005-0000-0000-000004000000}"/>
    <cellStyle name="Normal 5 2" xfId="6" xr:uid="{00000000-0005-0000-0000-000005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/Human%20Resources/Hope%20Maynard/Budget/FY22/Copy%20of%20Appr%20Pay%20Schedule%2010.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21 Appr Schedule "/>
      <sheetName val="8.8.21 Appr Schedule"/>
      <sheetName val="10.1.20 Appr Schedule "/>
      <sheetName val="10.1.19 Appr Schedule "/>
      <sheetName val="10.1.18 Appr Schedule"/>
      <sheetName val="10.1.17 Appr Schedule"/>
    </sheetNames>
    <sheetDataSet>
      <sheetData sheetId="0"/>
      <sheetData sheetId="1">
        <row r="15">
          <cell r="F15">
            <v>20.304200000000002</v>
          </cell>
        </row>
        <row r="16">
          <cell r="F16">
            <v>21.1509</v>
          </cell>
        </row>
        <row r="17">
          <cell r="F17">
            <v>21.9969</v>
          </cell>
        </row>
        <row r="18">
          <cell r="F18">
            <v>22.843800000000002</v>
          </cell>
        </row>
        <row r="25">
          <cell r="F25">
            <v>25.3811</v>
          </cell>
        </row>
        <row r="26">
          <cell r="F26">
            <v>26.7136</v>
          </cell>
        </row>
        <row r="27">
          <cell r="F27">
            <v>28.046600000000002</v>
          </cell>
        </row>
        <row r="28">
          <cell r="F28">
            <v>29.378799999999998</v>
          </cell>
        </row>
        <row r="29">
          <cell r="F29">
            <v>30.712599999999998</v>
          </cell>
        </row>
        <row r="30">
          <cell r="F30">
            <v>32.045499999999997</v>
          </cell>
        </row>
        <row r="31">
          <cell r="F31">
            <v>33.378599999999999</v>
          </cell>
        </row>
        <row r="32">
          <cell r="F32">
            <v>34.7104</v>
          </cell>
        </row>
        <row r="46">
          <cell r="F46">
            <v>44.326500000000003</v>
          </cell>
        </row>
        <row r="47">
          <cell r="F47">
            <v>45.168700000000001</v>
          </cell>
        </row>
        <row r="48">
          <cell r="F48">
            <v>46.026899999999998</v>
          </cell>
        </row>
        <row r="49">
          <cell r="F49">
            <v>46.901400000000002</v>
          </cell>
        </row>
        <row r="50">
          <cell r="F50">
            <v>47.792499999999997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9"/>
  <sheetViews>
    <sheetView tabSelected="1" topLeftCell="A322" zoomScale="115" zoomScaleNormal="115" workbookViewId="0">
      <selection activeCell="I51" sqref="I51"/>
    </sheetView>
  </sheetViews>
  <sheetFormatPr defaultRowHeight="14.4" x14ac:dyDescent="0.3"/>
  <cols>
    <col min="9" max="9" width="31.44140625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J1" s="1"/>
    </row>
    <row r="2" spans="1:10" x14ac:dyDescent="0.3">
      <c r="A2" s="1">
        <v>40</v>
      </c>
      <c r="B2" s="2">
        <v>20800</v>
      </c>
      <c r="C2" s="2">
        <f>+(D2-B2)/2+B2</f>
        <v>23600</v>
      </c>
      <c r="D2" s="2">
        <f>+(F2-B2)/2+B2</f>
        <v>26400</v>
      </c>
      <c r="E2" s="2">
        <f>+(F2-D2)/2+D2</f>
        <v>29200</v>
      </c>
      <c r="F2" s="2">
        <v>32000</v>
      </c>
      <c r="G2" t="s">
        <v>6</v>
      </c>
      <c r="J2" s="1"/>
    </row>
    <row r="3" spans="1:10" x14ac:dyDescent="0.3">
      <c r="A3" s="1"/>
      <c r="B3" s="2"/>
      <c r="C3" s="2"/>
      <c r="D3" s="2"/>
      <c r="E3" s="2"/>
      <c r="F3" s="2"/>
      <c r="J3" s="1"/>
    </row>
    <row r="4" spans="1:10" x14ac:dyDescent="0.3">
      <c r="A4" s="1">
        <v>41</v>
      </c>
      <c r="B4" s="2">
        <v>20800</v>
      </c>
      <c r="C4" s="2">
        <f>+(D4-B4)/2+B4</f>
        <v>24662.5</v>
      </c>
      <c r="D4" s="2">
        <f>+(F4-B4)/2+B4</f>
        <v>28525</v>
      </c>
      <c r="E4" s="2">
        <f>+(F4-D4)/2+D4</f>
        <v>32387.5</v>
      </c>
      <c r="F4" s="2">
        <v>36250</v>
      </c>
      <c r="G4" t="s">
        <v>530</v>
      </c>
    </row>
    <row r="5" spans="1:10" x14ac:dyDescent="0.3">
      <c r="A5" s="1"/>
      <c r="B5" s="2"/>
      <c r="C5" s="2"/>
      <c r="D5" s="2"/>
      <c r="E5" s="2"/>
      <c r="F5" s="2"/>
      <c r="G5" t="s">
        <v>7</v>
      </c>
      <c r="J5" s="1"/>
    </row>
    <row r="6" spans="1:10" x14ac:dyDescent="0.3">
      <c r="A6" s="1"/>
      <c r="B6" s="2"/>
      <c r="C6" s="2"/>
      <c r="D6" s="2"/>
      <c r="E6" s="2"/>
      <c r="F6" s="2"/>
      <c r="G6" t="s">
        <v>8</v>
      </c>
      <c r="J6" s="1"/>
    </row>
    <row r="7" spans="1:10" s="7" customFormat="1" x14ac:dyDescent="0.3">
      <c r="A7" s="1"/>
      <c r="B7" s="2"/>
      <c r="C7" s="2"/>
      <c r="D7" s="2"/>
      <c r="E7" s="2"/>
      <c r="F7" s="2"/>
      <c r="G7" s="7" t="s">
        <v>539</v>
      </c>
      <c r="J7" s="1"/>
    </row>
    <row r="8" spans="1:10" x14ac:dyDescent="0.3">
      <c r="A8" s="1"/>
      <c r="B8" s="2"/>
      <c r="C8" s="2"/>
      <c r="D8" s="2"/>
      <c r="E8" s="2"/>
      <c r="F8" s="2"/>
      <c r="G8" t="s">
        <v>9</v>
      </c>
      <c r="J8" s="1"/>
    </row>
    <row r="9" spans="1:10" x14ac:dyDescent="0.3">
      <c r="A9" s="1"/>
      <c r="B9" s="2"/>
      <c r="C9" s="2"/>
      <c r="D9" s="2"/>
      <c r="E9" s="2"/>
      <c r="F9" s="2"/>
      <c r="G9" t="s">
        <v>415</v>
      </c>
      <c r="J9" s="1"/>
    </row>
    <row r="10" spans="1:10" s="7" customFormat="1" x14ac:dyDescent="0.3">
      <c r="A10" s="1"/>
      <c r="B10" s="2"/>
      <c r="C10" s="2"/>
      <c r="D10" s="2"/>
      <c r="E10" s="2"/>
      <c r="F10" s="2"/>
      <c r="G10" t="s">
        <v>398</v>
      </c>
      <c r="H10"/>
      <c r="I10"/>
      <c r="J10" s="1"/>
    </row>
    <row r="11" spans="1:10" x14ac:dyDescent="0.3">
      <c r="A11" s="1"/>
      <c r="B11" s="2"/>
      <c r="C11" s="2"/>
      <c r="D11" s="2"/>
      <c r="E11" s="2"/>
      <c r="F11" s="2"/>
    </row>
    <row r="12" spans="1:10" x14ac:dyDescent="0.3">
      <c r="A12" s="1">
        <f>+A4+1</f>
        <v>42</v>
      </c>
      <c r="B12" s="2">
        <v>21450</v>
      </c>
      <c r="C12" s="2">
        <f>+(D12-B12)/2+B12</f>
        <v>26050</v>
      </c>
      <c r="D12" s="2">
        <f>+(F12-B12)/2+B12</f>
        <v>30650</v>
      </c>
      <c r="E12" s="2">
        <f>+(F12-D12)/2+D12</f>
        <v>35250</v>
      </c>
      <c r="F12" s="2">
        <v>39850</v>
      </c>
      <c r="G12" t="s">
        <v>362</v>
      </c>
      <c r="J12" s="1"/>
    </row>
    <row r="13" spans="1:10" x14ac:dyDescent="0.3">
      <c r="A13" s="1"/>
      <c r="B13" s="2"/>
      <c r="C13" s="2"/>
      <c r="D13" s="2"/>
      <c r="E13" s="2"/>
      <c r="F13" s="2"/>
      <c r="G13" t="s">
        <v>344</v>
      </c>
      <c r="J13" s="1"/>
    </row>
    <row r="14" spans="1:10" x14ac:dyDescent="0.3">
      <c r="A14" s="1"/>
      <c r="B14" s="2"/>
      <c r="C14" s="2"/>
      <c r="D14" s="2"/>
      <c r="E14" s="2"/>
      <c r="F14" s="2"/>
      <c r="G14" t="s">
        <v>363</v>
      </c>
      <c r="J14" s="1"/>
    </row>
    <row r="15" spans="1:10" x14ac:dyDescent="0.3">
      <c r="A15" s="1"/>
      <c r="B15" s="2"/>
      <c r="C15" s="2"/>
      <c r="D15" s="2"/>
      <c r="E15" s="2"/>
      <c r="F15" s="2"/>
      <c r="G15" t="s">
        <v>10</v>
      </c>
      <c r="J15" s="1"/>
    </row>
    <row r="16" spans="1:10" x14ac:dyDescent="0.3">
      <c r="A16" s="1"/>
      <c r="B16" s="2"/>
      <c r="C16" s="2"/>
      <c r="D16" s="2"/>
      <c r="E16" s="2"/>
      <c r="F16" s="2"/>
      <c r="G16" t="s">
        <v>11</v>
      </c>
      <c r="J16" s="1"/>
    </row>
    <row r="17" spans="1:10" x14ac:dyDescent="0.3">
      <c r="A17" s="1"/>
      <c r="B17" s="2"/>
      <c r="C17" s="2"/>
      <c r="D17" s="2"/>
      <c r="E17" s="2"/>
      <c r="F17" s="2"/>
    </row>
    <row r="18" spans="1:10" x14ac:dyDescent="0.3">
      <c r="A18" s="1">
        <f>+A12+1</f>
        <v>43</v>
      </c>
      <c r="B18" s="2">
        <v>23600</v>
      </c>
      <c r="C18" s="2">
        <f>+(D18-B18)/2+B18</f>
        <v>28437.5</v>
      </c>
      <c r="D18" s="2">
        <f>+(F18-B18)/2+B18</f>
        <v>33275</v>
      </c>
      <c r="E18" s="2">
        <f>+(F18-D18)/2+D18</f>
        <v>38112.5</v>
      </c>
      <c r="F18" s="2">
        <v>42950</v>
      </c>
      <c r="G18" t="s">
        <v>12</v>
      </c>
      <c r="J18" s="1"/>
    </row>
    <row r="19" spans="1:10" x14ac:dyDescent="0.3">
      <c r="A19" s="1"/>
      <c r="B19" s="2"/>
      <c r="C19" s="2"/>
      <c r="D19" s="2"/>
      <c r="E19" s="2"/>
      <c r="F19" s="2"/>
      <c r="G19" t="s">
        <v>13</v>
      </c>
      <c r="J19" s="1"/>
    </row>
    <row r="20" spans="1:10" x14ac:dyDescent="0.3">
      <c r="A20" s="1"/>
      <c r="B20" s="2"/>
      <c r="C20" s="2"/>
      <c r="D20" s="2"/>
      <c r="E20" s="2"/>
      <c r="F20" s="2"/>
      <c r="G20" t="s">
        <v>14</v>
      </c>
      <c r="J20" s="1"/>
    </row>
    <row r="21" spans="1:10" x14ac:dyDescent="0.3">
      <c r="A21" s="1"/>
      <c r="B21" s="2"/>
      <c r="C21" s="2"/>
      <c r="D21" s="2"/>
      <c r="E21" s="2"/>
      <c r="F21" s="2"/>
      <c r="G21" t="s">
        <v>370</v>
      </c>
      <c r="J21" s="1"/>
    </row>
    <row r="22" spans="1:10" x14ac:dyDescent="0.3">
      <c r="A22" s="1"/>
      <c r="B22" s="2"/>
      <c r="C22" s="2"/>
      <c r="D22" s="2"/>
      <c r="E22" s="2"/>
      <c r="F22" s="2"/>
      <c r="G22" t="s">
        <v>15</v>
      </c>
      <c r="J22" s="1"/>
    </row>
    <row r="23" spans="1:10" x14ac:dyDescent="0.3">
      <c r="A23" s="1"/>
      <c r="B23" s="2"/>
      <c r="C23" s="2"/>
      <c r="D23" s="2"/>
      <c r="E23" s="2"/>
      <c r="F23" s="2"/>
      <c r="G23" t="s">
        <v>16</v>
      </c>
      <c r="J23" s="1"/>
    </row>
    <row r="24" spans="1:10" x14ac:dyDescent="0.3">
      <c r="A24" s="1"/>
      <c r="B24" s="2"/>
      <c r="C24" s="2"/>
      <c r="D24" s="2"/>
      <c r="E24" s="2"/>
      <c r="F24" s="2"/>
      <c r="G24" t="s">
        <v>17</v>
      </c>
      <c r="J24" s="1"/>
    </row>
    <row r="25" spans="1:10" x14ac:dyDescent="0.3">
      <c r="A25" s="1"/>
      <c r="B25" s="2"/>
      <c r="C25" s="2"/>
      <c r="D25" s="2"/>
      <c r="E25" s="2"/>
      <c r="F25" s="2"/>
      <c r="G25" t="s">
        <v>18</v>
      </c>
      <c r="J25" s="1"/>
    </row>
    <row r="26" spans="1:10" x14ac:dyDescent="0.3">
      <c r="A26" s="1"/>
      <c r="B26" s="2"/>
      <c r="C26" s="2"/>
      <c r="D26" s="2"/>
      <c r="E26" s="2"/>
      <c r="F26" s="2"/>
      <c r="G26" t="s">
        <v>480</v>
      </c>
      <c r="J26" s="1"/>
    </row>
    <row r="27" spans="1:10" s="7" customFormat="1" x14ac:dyDescent="0.3">
      <c r="A27" s="1"/>
      <c r="B27" s="2"/>
      <c r="C27" s="2"/>
      <c r="D27" s="2"/>
      <c r="E27" s="2"/>
      <c r="F27" s="2"/>
      <c r="J27" s="1"/>
    </row>
    <row r="28" spans="1:10" x14ac:dyDescent="0.3">
      <c r="A28" s="1">
        <f>+A18+1</f>
        <v>44</v>
      </c>
      <c r="B28" s="2">
        <v>26000</v>
      </c>
      <c r="C28" s="2">
        <f>+(D28-B28)/2+B28</f>
        <v>31200</v>
      </c>
      <c r="D28" s="2">
        <f>+(F28-B28)/2+B28</f>
        <v>36400</v>
      </c>
      <c r="E28" s="2">
        <f>+(F28-D28)/2+D28</f>
        <v>41600</v>
      </c>
      <c r="F28" s="2">
        <v>46800</v>
      </c>
      <c r="G28" t="s">
        <v>20</v>
      </c>
      <c r="J28" s="1"/>
    </row>
    <row r="29" spans="1:10" x14ac:dyDescent="0.3">
      <c r="A29" s="1"/>
      <c r="B29" s="2"/>
      <c r="C29" s="2"/>
      <c r="D29" s="2"/>
      <c r="E29" s="2"/>
      <c r="F29" s="2"/>
      <c r="G29" t="s">
        <v>21</v>
      </c>
      <c r="J29" s="1"/>
    </row>
    <row r="30" spans="1:10" x14ac:dyDescent="0.3">
      <c r="A30" s="1"/>
      <c r="B30" s="2"/>
      <c r="C30" s="2"/>
      <c r="D30" s="2"/>
      <c r="E30" s="2"/>
      <c r="F30" s="2"/>
      <c r="G30" t="s">
        <v>22</v>
      </c>
      <c r="J30" s="1"/>
    </row>
    <row r="31" spans="1:10" x14ac:dyDescent="0.3">
      <c r="A31" s="1"/>
      <c r="B31" s="2"/>
      <c r="C31" s="2"/>
      <c r="D31" s="2"/>
      <c r="E31" s="2"/>
      <c r="F31" s="2"/>
      <c r="G31" t="s">
        <v>24</v>
      </c>
      <c r="J31" s="1"/>
    </row>
    <row r="32" spans="1:10" s="7" customFormat="1" x14ac:dyDescent="0.3">
      <c r="A32" s="1"/>
      <c r="B32" s="2"/>
      <c r="C32" s="2"/>
      <c r="D32" s="2"/>
      <c r="E32" s="2"/>
      <c r="F32" s="2"/>
      <c r="G32" s="7" t="s">
        <v>498</v>
      </c>
      <c r="J32" s="1"/>
    </row>
    <row r="33" spans="1:10" x14ac:dyDescent="0.3">
      <c r="A33" s="1"/>
      <c r="B33" s="2"/>
      <c r="C33" s="2"/>
      <c r="D33" s="2"/>
      <c r="E33" s="2"/>
      <c r="F33" s="2"/>
      <c r="G33" t="s">
        <v>25</v>
      </c>
      <c r="J33" s="1"/>
    </row>
    <row r="34" spans="1:10" x14ac:dyDescent="0.3">
      <c r="A34" s="1"/>
      <c r="B34" s="2"/>
      <c r="C34" s="2"/>
      <c r="D34" s="2"/>
      <c r="E34" s="2"/>
      <c r="F34" s="2"/>
      <c r="G34" t="s">
        <v>26</v>
      </c>
      <c r="J34" s="1"/>
    </row>
    <row r="35" spans="1:10" x14ac:dyDescent="0.3">
      <c r="A35" s="1"/>
      <c r="B35" s="2"/>
      <c r="C35" s="2"/>
      <c r="D35" s="2"/>
      <c r="E35" s="2"/>
      <c r="F35" s="2"/>
      <c r="G35" t="s">
        <v>354</v>
      </c>
      <c r="J35" s="1"/>
    </row>
    <row r="36" spans="1:10" x14ac:dyDescent="0.3">
      <c r="A36" s="1"/>
      <c r="B36" s="2"/>
      <c r="C36" s="2"/>
      <c r="D36" s="2"/>
      <c r="E36" s="2"/>
      <c r="F36" s="2"/>
      <c r="G36" t="s">
        <v>27</v>
      </c>
      <c r="J36" s="1"/>
    </row>
    <row r="37" spans="1:10" s="7" customFormat="1" x14ac:dyDescent="0.3">
      <c r="A37" s="1"/>
      <c r="B37" s="2"/>
      <c r="C37" s="2"/>
      <c r="D37" s="2"/>
      <c r="E37" s="2"/>
      <c r="F37" s="2"/>
      <c r="G37" s="7" t="s">
        <v>542</v>
      </c>
      <c r="J37" s="1"/>
    </row>
    <row r="38" spans="1:10" x14ac:dyDescent="0.3">
      <c r="A38" s="1"/>
      <c r="B38" s="2"/>
      <c r="C38" s="2"/>
      <c r="D38" s="2"/>
      <c r="E38" s="2"/>
      <c r="F38" s="2"/>
      <c r="G38" t="s">
        <v>28</v>
      </c>
      <c r="J38" s="1"/>
    </row>
    <row r="39" spans="1:10" x14ac:dyDescent="0.3">
      <c r="A39" s="1"/>
      <c r="B39" s="2"/>
      <c r="C39" s="2"/>
      <c r="D39" s="2"/>
      <c r="E39" s="2"/>
      <c r="F39" s="2"/>
      <c r="G39" t="s">
        <v>29</v>
      </c>
      <c r="J39" s="1"/>
    </row>
    <row r="40" spans="1:10" x14ac:dyDescent="0.3">
      <c r="A40" s="1"/>
      <c r="B40" s="2"/>
      <c r="C40" s="2"/>
      <c r="D40" s="2"/>
      <c r="E40" s="2"/>
      <c r="F40" s="2"/>
      <c r="G40" t="s">
        <v>411</v>
      </c>
      <c r="J40" s="1"/>
    </row>
    <row r="41" spans="1:10" x14ac:dyDescent="0.3">
      <c r="A41" s="1"/>
      <c r="B41" s="2"/>
      <c r="C41" s="2"/>
      <c r="D41" s="2"/>
      <c r="E41" s="2"/>
      <c r="F41" s="2"/>
      <c r="G41" t="s">
        <v>31</v>
      </c>
      <c r="J41" s="1"/>
    </row>
    <row r="42" spans="1:10" x14ac:dyDescent="0.3">
      <c r="A42" s="1"/>
      <c r="B42" s="2"/>
      <c r="C42" s="2"/>
      <c r="D42" s="2"/>
      <c r="E42" s="2"/>
      <c r="F42" s="2"/>
      <c r="G42" t="s">
        <v>34</v>
      </c>
      <c r="J42" s="1"/>
    </row>
    <row r="43" spans="1:10" x14ac:dyDescent="0.3">
      <c r="A43" s="1"/>
      <c r="B43" s="2"/>
      <c r="C43" s="2"/>
      <c r="D43" s="2"/>
      <c r="E43" s="2"/>
      <c r="F43" s="2"/>
      <c r="G43" t="s">
        <v>35</v>
      </c>
      <c r="J43" s="1"/>
    </row>
    <row r="44" spans="1:10" x14ac:dyDescent="0.3">
      <c r="A44" s="1"/>
      <c r="B44" s="2"/>
      <c r="C44" s="2"/>
      <c r="D44" s="2"/>
      <c r="E44" s="2"/>
      <c r="F44" s="2"/>
      <c r="G44" t="s">
        <v>36</v>
      </c>
      <c r="J44" s="1"/>
    </row>
    <row r="45" spans="1:10" x14ac:dyDescent="0.3">
      <c r="A45" s="1"/>
      <c r="B45" s="2"/>
      <c r="C45" s="2"/>
      <c r="D45" s="2"/>
      <c r="E45" s="2"/>
      <c r="F45" s="2"/>
      <c r="G45" t="s">
        <v>37</v>
      </c>
      <c r="J45" s="1"/>
    </row>
    <row r="46" spans="1:10" s="7" customFormat="1" x14ac:dyDescent="0.3">
      <c r="A46" s="1"/>
      <c r="B46" s="2"/>
      <c r="C46" s="2"/>
      <c r="D46" s="2"/>
      <c r="E46" s="2"/>
      <c r="F46" s="2"/>
      <c r="G46" s="7" t="s">
        <v>495</v>
      </c>
      <c r="J46" s="1"/>
    </row>
    <row r="47" spans="1:10" x14ac:dyDescent="0.3">
      <c r="A47" s="1"/>
      <c r="B47" s="2"/>
      <c r="C47" s="2"/>
      <c r="D47" s="2"/>
      <c r="E47" s="2"/>
      <c r="F47" s="2"/>
      <c r="G47" t="s">
        <v>349</v>
      </c>
      <c r="J47" s="1"/>
    </row>
    <row r="48" spans="1:10" x14ac:dyDescent="0.3">
      <c r="A48" s="1"/>
      <c r="B48" s="2"/>
      <c r="C48" s="2"/>
      <c r="D48" s="2"/>
      <c r="E48" s="2"/>
      <c r="F48" s="2"/>
      <c r="J48" s="1"/>
    </row>
    <row r="49" spans="1:10" x14ac:dyDescent="0.3">
      <c r="A49" s="1" t="s">
        <v>436</v>
      </c>
      <c r="B49" s="2">
        <v>27300</v>
      </c>
      <c r="C49" s="2">
        <f>+(D49-B49)/2+B49</f>
        <v>32225</v>
      </c>
      <c r="D49" s="2">
        <f>+(F49-B49)/2+B49</f>
        <v>37150</v>
      </c>
      <c r="E49" s="2">
        <f>+(F49-D49)/2+D49</f>
        <v>42075</v>
      </c>
      <c r="F49" s="2">
        <v>47000</v>
      </c>
      <c r="G49" t="s">
        <v>19</v>
      </c>
      <c r="J49" s="1"/>
    </row>
    <row r="50" spans="1:10" x14ac:dyDescent="0.3">
      <c r="A50" s="1"/>
      <c r="B50" s="2"/>
      <c r="C50" s="2"/>
      <c r="D50" s="2"/>
      <c r="E50" s="2"/>
      <c r="F50" s="2"/>
      <c r="J50" s="1"/>
    </row>
    <row r="51" spans="1:10" x14ac:dyDescent="0.3">
      <c r="A51" s="1">
        <f>+A28+1</f>
        <v>45</v>
      </c>
      <c r="B51" s="2">
        <f>+B28*1.1</f>
        <v>28600.000000000004</v>
      </c>
      <c r="C51" s="2">
        <f>+(D51-B51)/2+B51</f>
        <v>34325</v>
      </c>
      <c r="D51" s="2">
        <f>+(F51-B51)/2+B51</f>
        <v>40050</v>
      </c>
      <c r="E51" s="2">
        <f>+(F51-D51)/2+D51</f>
        <v>45775</v>
      </c>
      <c r="F51" s="2">
        <v>51500</v>
      </c>
      <c r="G51" t="s">
        <v>534</v>
      </c>
      <c r="J51" s="1"/>
    </row>
    <row r="52" spans="1:10" x14ac:dyDescent="0.3">
      <c r="A52" s="1"/>
      <c r="B52" s="2"/>
      <c r="C52" s="2"/>
      <c r="D52" s="2"/>
      <c r="E52" s="2"/>
      <c r="F52" s="2"/>
      <c r="G52" t="s">
        <v>38</v>
      </c>
      <c r="J52" s="1"/>
    </row>
    <row r="53" spans="1:10" x14ac:dyDescent="0.3">
      <c r="A53" s="1"/>
      <c r="B53" s="2"/>
      <c r="C53" s="2"/>
      <c r="D53" s="2"/>
      <c r="E53" s="2"/>
      <c r="F53" s="2"/>
      <c r="G53" t="s">
        <v>39</v>
      </c>
      <c r="J53" s="1"/>
    </row>
    <row r="54" spans="1:10" x14ac:dyDescent="0.3">
      <c r="A54" s="1"/>
      <c r="B54" s="2"/>
      <c r="C54" s="2"/>
      <c r="D54" s="2"/>
      <c r="E54" s="2"/>
      <c r="F54" s="2"/>
      <c r="G54" t="s">
        <v>40</v>
      </c>
      <c r="J54" s="1"/>
    </row>
    <row r="55" spans="1:10" x14ac:dyDescent="0.3">
      <c r="A55" s="1"/>
      <c r="B55" s="2"/>
      <c r="C55" s="2"/>
      <c r="D55" s="2"/>
      <c r="E55" s="2"/>
      <c r="F55" s="2"/>
      <c r="G55" t="s">
        <v>23</v>
      </c>
      <c r="J55" s="1"/>
    </row>
    <row r="56" spans="1:10" x14ac:dyDescent="0.3">
      <c r="A56" s="1"/>
      <c r="B56" s="2"/>
      <c r="C56" s="2"/>
      <c r="D56" s="2"/>
      <c r="E56" s="2"/>
      <c r="F56" s="2"/>
      <c r="G56" t="s">
        <v>314</v>
      </c>
      <c r="J56" s="1"/>
    </row>
    <row r="57" spans="1:10" x14ac:dyDescent="0.3">
      <c r="A57" s="1"/>
      <c r="B57" s="2"/>
      <c r="C57" s="2"/>
      <c r="D57" s="2"/>
      <c r="E57" s="2"/>
      <c r="F57" s="2"/>
      <c r="G57" t="s">
        <v>431</v>
      </c>
      <c r="J57" s="1"/>
    </row>
    <row r="58" spans="1:10" x14ac:dyDescent="0.3">
      <c r="A58" s="1"/>
      <c r="B58" s="2"/>
      <c r="C58" s="2"/>
      <c r="D58" s="2"/>
      <c r="E58" s="2"/>
      <c r="F58" s="2"/>
      <c r="G58" t="s">
        <v>44</v>
      </c>
      <c r="J58" s="1"/>
    </row>
    <row r="59" spans="1:10" x14ac:dyDescent="0.3">
      <c r="A59" s="1"/>
      <c r="B59" s="2"/>
      <c r="C59" s="2"/>
      <c r="D59" s="2"/>
      <c r="E59" s="2"/>
      <c r="F59" s="2"/>
      <c r="G59" t="s">
        <v>45</v>
      </c>
      <c r="J59" s="1"/>
    </row>
    <row r="60" spans="1:10" x14ac:dyDescent="0.3">
      <c r="A60" s="1"/>
      <c r="B60" s="2"/>
      <c r="C60" s="2"/>
      <c r="D60" s="2"/>
      <c r="E60" s="2"/>
      <c r="F60" s="2"/>
      <c r="G60" t="s">
        <v>46</v>
      </c>
      <c r="J60" s="1"/>
    </row>
    <row r="61" spans="1:10" s="7" customFormat="1" x14ac:dyDescent="0.3">
      <c r="A61" s="1"/>
      <c r="B61" s="2"/>
      <c r="C61" s="2"/>
      <c r="D61" s="2"/>
      <c r="E61" s="2"/>
      <c r="F61" s="2"/>
      <c r="G61" s="7" t="s">
        <v>543</v>
      </c>
      <c r="J61" s="1"/>
    </row>
    <row r="62" spans="1:10" x14ac:dyDescent="0.3">
      <c r="A62" s="1"/>
      <c r="B62" s="2"/>
      <c r="C62" s="2"/>
      <c r="D62" s="2"/>
      <c r="E62" s="2"/>
      <c r="F62" s="2"/>
      <c r="G62" t="s">
        <v>47</v>
      </c>
      <c r="J62" s="1"/>
    </row>
    <row r="63" spans="1:10" s="7" customFormat="1" x14ac:dyDescent="0.3">
      <c r="A63" s="1"/>
      <c r="B63" s="2"/>
      <c r="C63" s="2"/>
      <c r="D63" s="2"/>
      <c r="E63" s="2"/>
      <c r="F63" s="2"/>
      <c r="G63" s="7" t="s">
        <v>531</v>
      </c>
      <c r="J63" s="1"/>
    </row>
    <row r="64" spans="1:10" x14ac:dyDescent="0.3">
      <c r="A64" s="1"/>
      <c r="B64" s="2"/>
      <c r="C64" s="2"/>
      <c r="D64" s="2"/>
      <c r="E64" s="2"/>
      <c r="F64" s="2"/>
      <c r="G64" t="s">
        <v>401</v>
      </c>
      <c r="J64" s="1"/>
    </row>
    <row r="65" spans="1:10" x14ac:dyDescent="0.3">
      <c r="A65" s="1"/>
      <c r="B65" s="2"/>
      <c r="C65" s="2"/>
      <c r="D65" s="2"/>
      <c r="E65" s="2"/>
      <c r="F65" s="2"/>
      <c r="G65" t="s">
        <v>493</v>
      </c>
      <c r="J65" s="1"/>
    </row>
    <row r="66" spans="1:10" x14ac:dyDescent="0.3">
      <c r="A66" s="1"/>
      <c r="B66" s="2"/>
      <c r="C66" s="2"/>
      <c r="D66" s="2"/>
      <c r="E66" s="2"/>
      <c r="F66" s="2"/>
      <c r="G66" t="s">
        <v>48</v>
      </c>
      <c r="J66" s="1"/>
    </row>
    <row r="67" spans="1:10" x14ac:dyDescent="0.3">
      <c r="A67" s="1"/>
      <c r="B67" s="2"/>
      <c r="C67" s="2"/>
      <c r="D67" s="2"/>
      <c r="E67" s="2"/>
      <c r="F67" s="2"/>
      <c r="G67" t="s">
        <v>49</v>
      </c>
      <c r="J67" s="1"/>
    </row>
    <row r="68" spans="1:10" x14ac:dyDescent="0.3">
      <c r="A68" s="1"/>
      <c r="B68" s="2"/>
      <c r="C68" s="2"/>
      <c r="D68" s="2"/>
      <c r="E68" s="2"/>
      <c r="F68" s="2"/>
      <c r="G68" t="s">
        <v>385</v>
      </c>
      <c r="J68" s="1"/>
    </row>
    <row r="69" spans="1:10" x14ac:dyDescent="0.3">
      <c r="A69" s="1"/>
      <c r="B69" s="2"/>
      <c r="C69" s="2"/>
      <c r="D69" s="2"/>
      <c r="E69" s="2"/>
      <c r="F69" s="2"/>
      <c r="G69" t="s">
        <v>32</v>
      </c>
      <c r="J69" s="1"/>
    </row>
    <row r="70" spans="1:10" x14ac:dyDescent="0.3">
      <c r="A70" s="1"/>
      <c r="B70" s="2"/>
      <c r="C70" s="2"/>
      <c r="D70" s="2"/>
      <c r="E70" s="2"/>
      <c r="F70" s="2"/>
      <c r="G70" t="s">
        <v>50</v>
      </c>
      <c r="J70" s="1"/>
    </row>
    <row r="71" spans="1:10" s="7" customFormat="1" x14ac:dyDescent="0.3">
      <c r="A71" s="1"/>
      <c r="B71" s="2"/>
      <c r="C71" s="2"/>
      <c r="D71" s="2"/>
      <c r="E71" s="2"/>
      <c r="F71" s="2"/>
      <c r="G71" s="7" t="s">
        <v>540</v>
      </c>
      <c r="J71" s="1"/>
    </row>
    <row r="72" spans="1:10" s="7" customFormat="1" x14ac:dyDescent="0.3">
      <c r="A72" s="1"/>
      <c r="B72" s="2"/>
      <c r="C72" s="2"/>
      <c r="D72" s="2"/>
      <c r="E72" s="2"/>
      <c r="F72" s="2"/>
      <c r="G72" s="7" t="s">
        <v>541</v>
      </c>
      <c r="J72" s="1"/>
    </row>
    <row r="73" spans="1:10" s="7" customFormat="1" x14ac:dyDescent="0.3">
      <c r="A73" s="1"/>
      <c r="B73" s="2"/>
      <c r="C73" s="2"/>
      <c r="D73" s="2"/>
      <c r="E73" s="2"/>
      <c r="F73" s="2"/>
      <c r="G73" s="7" t="s">
        <v>497</v>
      </c>
      <c r="J73" s="1"/>
    </row>
    <row r="74" spans="1:10" x14ac:dyDescent="0.3">
      <c r="A74" s="1"/>
      <c r="B74" s="2"/>
      <c r="C74" s="2"/>
      <c r="D74" s="2"/>
      <c r="E74" s="2"/>
      <c r="F74" s="2"/>
      <c r="G74" t="s">
        <v>52</v>
      </c>
      <c r="J74" s="1"/>
    </row>
    <row r="75" spans="1:10" x14ac:dyDescent="0.3">
      <c r="A75" s="1"/>
      <c r="B75" s="2"/>
      <c r="C75" s="2"/>
      <c r="D75" s="2"/>
      <c r="E75" s="2"/>
      <c r="F75" s="2"/>
      <c r="G75" t="s">
        <v>53</v>
      </c>
      <c r="J75" s="1"/>
    </row>
    <row r="76" spans="1:10" x14ac:dyDescent="0.3">
      <c r="A76" s="1"/>
      <c r="B76" s="2"/>
      <c r="C76" s="2"/>
      <c r="D76" s="2"/>
      <c r="E76" s="2"/>
      <c r="F76" s="2"/>
      <c r="G76" t="s">
        <v>54</v>
      </c>
      <c r="J76" s="1"/>
    </row>
    <row r="77" spans="1:10" x14ac:dyDescent="0.3">
      <c r="A77" s="1"/>
      <c r="B77" s="2"/>
      <c r="C77" s="2"/>
      <c r="D77" s="2"/>
      <c r="E77" s="2"/>
      <c r="F77" s="2"/>
      <c r="G77" t="s">
        <v>55</v>
      </c>
      <c r="J77" s="1"/>
    </row>
    <row r="78" spans="1:10" x14ac:dyDescent="0.3">
      <c r="A78" s="1"/>
      <c r="B78" s="2"/>
      <c r="C78" s="2"/>
      <c r="D78" s="2"/>
      <c r="E78" s="2"/>
      <c r="F78" s="2"/>
      <c r="G78" t="s">
        <v>56</v>
      </c>
      <c r="J78" s="1"/>
    </row>
    <row r="79" spans="1:10" x14ac:dyDescent="0.3">
      <c r="A79" s="1"/>
      <c r="B79" s="2"/>
      <c r="C79" s="2"/>
      <c r="D79" s="2"/>
      <c r="E79" s="2"/>
      <c r="F79" s="2"/>
      <c r="G79" t="s">
        <v>408</v>
      </c>
      <c r="J79" s="1"/>
    </row>
    <row r="80" spans="1:10" x14ac:dyDescent="0.3">
      <c r="A80" s="1"/>
      <c r="B80" s="2"/>
      <c r="C80" s="2"/>
      <c r="D80" s="2"/>
      <c r="E80" s="2"/>
      <c r="F80" s="2"/>
      <c r="J80" s="1"/>
    </row>
    <row r="81" spans="1:10" x14ac:dyDescent="0.3">
      <c r="A81" s="1" t="s">
        <v>435</v>
      </c>
      <c r="B81" s="2">
        <v>33800</v>
      </c>
      <c r="C81" s="2">
        <f>+(D81-B81)/2+B81</f>
        <v>39150</v>
      </c>
      <c r="D81" s="2">
        <f>+(F81-B81)/2+B81</f>
        <v>44500</v>
      </c>
      <c r="E81" s="2">
        <f>+(F81-D81)/2+D81</f>
        <v>49850</v>
      </c>
      <c r="F81" s="2">
        <v>55200</v>
      </c>
      <c r="G81" t="s">
        <v>33</v>
      </c>
      <c r="J81" s="1"/>
    </row>
    <row r="82" spans="1:10" x14ac:dyDescent="0.3">
      <c r="A82" s="1"/>
      <c r="B82" s="2"/>
      <c r="C82" s="2"/>
      <c r="D82" s="2"/>
      <c r="E82" s="2"/>
      <c r="F82" s="2"/>
      <c r="J82" s="1"/>
    </row>
    <row r="83" spans="1:10" x14ac:dyDescent="0.3">
      <c r="A83" s="1">
        <f>+A51+1</f>
        <v>46</v>
      </c>
      <c r="B83" s="2">
        <v>31500</v>
      </c>
      <c r="C83" s="2">
        <f>+(D83-B83)/2+B83</f>
        <v>37787.5</v>
      </c>
      <c r="D83" s="2">
        <f>+(F83-B83)/2+B83</f>
        <v>44075</v>
      </c>
      <c r="E83" s="2">
        <f>+(F83-D83)/2+D83</f>
        <v>50362.5</v>
      </c>
      <c r="F83" s="2">
        <v>56650</v>
      </c>
      <c r="G83" t="s">
        <v>535</v>
      </c>
      <c r="J83" s="1"/>
    </row>
    <row r="84" spans="1:10" x14ac:dyDescent="0.3">
      <c r="A84" s="1"/>
      <c r="B84" s="2"/>
      <c r="C84" s="2"/>
      <c r="D84" s="2"/>
      <c r="E84" s="2"/>
      <c r="F84" s="2"/>
      <c r="G84" t="s">
        <v>57</v>
      </c>
      <c r="J84" s="1"/>
    </row>
    <row r="85" spans="1:10" x14ac:dyDescent="0.3">
      <c r="A85" s="1"/>
      <c r="B85" s="2"/>
      <c r="C85" s="2"/>
      <c r="D85" s="2"/>
      <c r="E85" s="2"/>
      <c r="F85" s="2"/>
      <c r="G85" t="s">
        <v>315</v>
      </c>
      <c r="J85" s="1"/>
    </row>
    <row r="86" spans="1:10" x14ac:dyDescent="0.3">
      <c r="A86" s="1"/>
      <c r="B86" s="2"/>
      <c r="C86" s="2"/>
      <c r="D86" s="2"/>
      <c r="E86" s="2"/>
      <c r="F86" s="2"/>
      <c r="G86" t="s">
        <v>58</v>
      </c>
      <c r="J86" s="1"/>
    </row>
    <row r="87" spans="1:10" x14ac:dyDescent="0.3">
      <c r="A87" s="1"/>
      <c r="B87" s="2"/>
      <c r="C87" s="2"/>
      <c r="D87" s="2"/>
      <c r="E87" s="2"/>
      <c r="F87" s="2"/>
      <c r="G87" t="s">
        <v>382</v>
      </c>
      <c r="J87" s="1"/>
    </row>
    <row r="88" spans="1:10" x14ac:dyDescent="0.3">
      <c r="A88" s="1"/>
      <c r="B88" s="2"/>
      <c r="C88" s="2"/>
      <c r="D88" s="2"/>
      <c r="E88" s="2"/>
      <c r="F88" s="2"/>
      <c r="G88" t="s">
        <v>41</v>
      </c>
      <c r="J88" s="1"/>
    </row>
    <row r="89" spans="1:10" x14ac:dyDescent="0.3">
      <c r="A89" s="1"/>
      <c r="B89" s="2"/>
      <c r="C89" s="2"/>
      <c r="D89" s="2"/>
      <c r="E89" s="2"/>
      <c r="F89" s="2"/>
      <c r="G89" t="s">
        <v>60</v>
      </c>
      <c r="J89" s="1"/>
    </row>
    <row r="90" spans="1:10" s="7" customFormat="1" x14ac:dyDescent="0.3">
      <c r="A90" s="1"/>
      <c r="B90" s="2"/>
      <c r="C90" s="2"/>
      <c r="D90" s="2"/>
      <c r="E90" s="2"/>
      <c r="F90" s="2"/>
      <c r="G90" s="7" t="s">
        <v>501</v>
      </c>
      <c r="J90" s="1"/>
    </row>
    <row r="91" spans="1:10" x14ac:dyDescent="0.3">
      <c r="A91" s="1"/>
      <c r="B91" s="2"/>
      <c r="C91" s="2"/>
      <c r="D91" s="2"/>
      <c r="E91" s="2"/>
      <c r="F91" s="2"/>
      <c r="G91" t="s">
        <v>42</v>
      </c>
      <c r="J91" s="1"/>
    </row>
    <row r="92" spans="1:10" x14ac:dyDescent="0.3">
      <c r="A92" s="1"/>
      <c r="B92" s="2"/>
      <c r="C92" s="2"/>
      <c r="D92" s="2"/>
      <c r="E92" s="2"/>
      <c r="F92" s="2"/>
      <c r="G92" t="s">
        <v>43</v>
      </c>
      <c r="J92" s="1"/>
    </row>
    <row r="93" spans="1:10" x14ac:dyDescent="0.3">
      <c r="A93" s="1"/>
      <c r="B93" s="2"/>
      <c r="C93" s="2"/>
      <c r="D93" s="2"/>
      <c r="E93" s="2"/>
      <c r="F93" s="2"/>
      <c r="G93" t="s">
        <v>62</v>
      </c>
      <c r="J93" s="1"/>
    </row>
    <row r="94" spans="1:10" x14ac:dyDescent="0.3">
      <c r="A94" s="1"/>
      <c r="B94" s="2"/>
      <c r="C94" s="2"/>
      <c r="D94" s="2"/>
      <c r="E94" s="2"/>
      <c r="F94" s="2"/>
      <c r="G94" t="s">
        <v>63</v>
      </c>
      <c r="J94" s="1"/>
    </row>
    <row r="95" spans="1:10" x14ac:dyDescent="0.3">
      <c r="A95" s="1"/>
      <c r="B95" s="2"/>
      <c r="C95" s="2"/>
      <c r="D95" s="2"/>
      <c r="E95" s="2"/>
      <c r="F95" s="2"/>
      <c r="G95" t="s">
        <v>264</v>
      </c>
      <c r="J95" s="1"/>
    </row>
    <row r="96" spans="1:10" s="7" customFormat="1" x14ac:dyDescent="0.3">
      <c r="A96" s="1"/>
      <c r="B96" s="2"/>
      <c r="C96" s="2"/>
      <c r="D96" s="2"/>
      <c r="E96" s="2"/>
      <c r="F96" s="2"/>
      <c r="G96" s="7" t="s">
        <v>571</v>
      </c>
      <c r="J96" s="1"/>
    </row>
    <row r="97" spans="1:10" s="7" customFormat="1" x14ac:dyDescent="0.3">
      <c r="A97" s="1"/>
      <c r="B97" s="2"/>
      <c r="C97" s="2"/>
      <c r="D97" s="2"/>
      <c r="E97" s="2"/>
      <c r="F97" s="2"/>
      <c r="G97" s="7" t="s">
        <v>492</v>
      </c>
      <c r="J97" s="1"/>
    </row>
    <row r="98" spans="1:10" s="6" customFormat="1" x14ac:dyDescent="0.3">
      <c r="A98" s="1"/>
      <c r="B98" s="2"/>
      <c r="C98" s="2"/>
      <c r="D98" s="2"/>
      <c r="E98" s="2"/>
      <c r="F98" s="2"/>
      <c r="G98" s="6" t="s">
        <v>455</v>
      </c>
      <c r="J98" s="1"/>
    </row>
    <row r="99" spans="1:10" x14ac:dyDescent="0.3">
      <c r="A99" s="1"/>
      <c r="B99" s="2"/>
      <c r="C99" s="2"/>
      <c r="D99" s="2"/>
      <c r="E99" s="2"/>
      <c r="F99" s="2"/>
      <c r="G99" t="s">
        <v>65</v>
      </c>
      <c r="J99" s="1"/>
    </row>
    <row r="100" spans="1:10" s="7" customFormat="1" x14ac:dyDescent="0.3">
      <c r="A100" s="1"/>
      <c r="B100" s="2"/>
      <c r="C100" s="2"/>
      <c r="D100" s="2"/>
      <c r="E100" s="2"/>
      <c r="F100" s="2"/>
      <c r="G100" s="7" t="s">
        <v>567</v>
      </c>
      <c r="J100" s="1"/>
    </row>
    <row r="101" spans="1:10" x14ac:dyDescent="0.3">
      <c r="A101" s="1"/>
      <c r="B101" s="2"/>
      <c r="C101" s="2"/>
      <c r="D101" s="2"/>
      <c r="E101" s="2"/>
      <c r="F101" s="2"/>
      <c r="G101" t="s">
        <v>66</v>
      </c>
      <c r="J101" s="1"/>
    </row>
    <row r="102" spans="1:10" x14ac:dyDescent="0.3">
      <c r="A102" s="1"/>
      <c r="B102" s="2"/>
      <c r="C102" s="2"/>
      <c r="D102" s="2"/>
      <c r="E102" s="2"/>
      <c r="F102" s="2"/>
      <c r="G102" t="s">
        <v>67</v>
      </c>
      <c r="J102" s="1"/>
    </row>
    <row r="103" spans="1:10" x14ac:dyDescent="0.3">
      <c r="A103" s="1"/>
      <c r="B103" s="2"/>
      <c r="C103" s="2"/>
      <c r="D103" s="2"/>
      <c r="E103" s="2"/>
      <c r="F103" s="2"/>
      <c r="G103" t="s">
        <v>68</v>
      </c>
      <c r="J103" s="1"/>
    </row>
    <row r="104" spans="1:10" x14ac:dyDescent="0.3">
      <c r="A104" s="1"/>
      <c r="B104" s="2"/>
      <c r="C104" s="2"/>
      <c r="D104" s="2"/>
      <c r="E104" s="2"/>
      <c r="F104" s="2"/>
      <c r="G104" t="s">
        <v>400</v>
      </c>
      <c r="J104" s="1"/>
    </row>
    <row r="105" spans="1:10" x14ac:dyDescent="0.3">
      <c r="A105" s="1"/>
      <c r="B105" s="2"/>
      <c r="C105" s="2"/>
      <c r="D105" s="2"/>
      <c r="E105" s="2"/>
      <c r="F105" s="2"/>
      <c r="G105" t="s">
        <v>69</v>
      </c>
      <c r="J105" s="1"/>
    </row>
    <row r="106" spans="1:10" s="7" customFormat="1" x14ac:dyDescent="0.3">
      <c r="A106" s="1"/>
      <c r="B106" s="2"/>
      <c r="C106" s="2"/>
      <c r="D106" s="2"/>
      <c r="E106" s="2"/>
      <c r="F106" s="2"/>
      <c r="G106" s="7" t="s">
        <v>520</v>
      </c>
      <c r="J106" s="1"/>
    </row>
    <row r="107" spans="1:10" x14ac:dyDescent="0.3">
      <c r="A107" s="1"/>
      <c r="B107" s="2"/>
      <c r="C107" s="2"/>
      <c r="D107" s="2"/>
      <c r="E107" s="2"/>
      <c r="F107" s="2"/>
      <c r="G107" t="s">
        <v>30</v>
      </c>
      <c r="J107" s="1"/>
    </row>
    <row r="108" spans="1:10" x14ac:dyDescent="0.3">
      <c r="A108" s="1"/>
      <c r="B108" s="2"/>
      <c r="C108" s="2"/>
      <c r="D108" s="2"/>
      <c r="E108" s="2"/>
      <c r="F108" s="2"/>
      <c r="G108" t="s">
        <v>412</v>
      </c>
      <c r="J108" s="1"/>
    </row>
    <row r="109" spans="1:10" x14ac:dyDescent="0.3">
      <c r="A109" s="1"/>
      <c r="B109" s="2"/>
      <c r="C109" s="2"/>
      <c r="D109" s="2"/>
      <c r="E109" s="2"/>
      <c r="F109" s="2"/>
      <c r="G109" t="s">
        <v>414</v>
      </c>
      <c r="J109" s="1"/>
    </row>
    <row r="110" spans="1:10" x14ac:dyDescent="0.3">
      <c r="A110" s="1"/>
      <c r="B110" s="2"/>
      <c r="C110" s="2"/>
      <c r="D110" s="2"/>
      <c r="E110" s="2"/>
      <c r="F110" s="2"/>
      <c r="G110" t="s">
        <v>339</v>
      </c>
      <c r="J110" s="1"/>
    </row>
    <row r="111" spans="1:10" s="7" customFormat="1" x14ac:dyDescent="0.3">
      <c r="A111" s="1"/>
      <c r="B111" s="2"/>
      <c r="C111" s="2"/>
      <c r="D111" s="2"/>
      <c r="E111" s="2"/>
      <c r="F111" s="2"/>
      <c r="G111" s="4"/>
      <c r="H111" s="1" t="s">
        <v>330</v>
      </c>
      <c r="I111" s="2"/>
      <c r="J111" s="1"/>
    </row>
    <row r="112" spans="1:10" x14ac:dyDescent="0.3">
      <c r="A112" s="1"/>
      <c r="B112" s="2"/>
      <c r="C112" s="2"/>
      <c r="D112" s="2"/>
      <c r="E112" s="2"/>
      <c r="F112" s="2"/>
      <c r="G112" t="s">
        <v>73</v>
      </c>
      <c r="J112" s="1"/>
    </row>
    <row r="113" spans="1:10" x14ac:dyDescent="0.3">
      <c r="A113" s="1"/>
      <c r="B113" s="2"/>
      <c r="C113" s="2"/>
      <c r="D113" s="2"/>
      <c r="E113" s="2"/>
      <c r="F113" s="2"/>
      <c r="G113" t="s">
        <v>74</v>
      </c>
      <c r="J113" s="1"/>
    </row>
    <row r="114" spans="1:10" s="7" customFormat="1" x14ac:dyDescent="0.3">
      <c r="A114" s="1"/>
      <c r="B114" s="2"/>
      <c r="C114" s="2"/>
      <c r="D114" s="2"/>
      <c r="E114" s="2"/>
      <c r="F114" s="2"/>
      <c r="G114" s="7" t="s">
        <v>444</v>
      </c>
      <c r="J114" s="1"/>
    </row>
    <row r="115" spans="1:10" x14ac:dyDescent="0.3">
      <c r="A115" s="1"/>
      <c r="B115" s="2"/>
      <c r="C115" s="2"/>
      <c r="D115" s="2"/>
      <c r="E115" s="2"/>
      <c r="F115" s="2"/>
      <c r="G115" t="s">
        <v>381</v>
      </c>
      <c r="J115" s="1"/>
    </row>
    <row r="116" spans="1:10" x14ac:dyDescent="0.3">
      <c r="A116" s="1"/>
      <c r="B116" s="2"/>
      <c r="C116" s="2"/>
      <c r="D116" s="2"/>
      <c r="E116" s="2"/>
      <c r="F116" s="2"/>
      <c r="G116" t="s">
        <v>75</v>
      </c>
      <c r="J116" s="1"/>
    </row>
    <row r="117" spans="1:10" x14ac:dyDescent="0.3">
      <c r="A117" s="1"/>
      <c r="B117" s="2"/>
      <c r="C117" s="2"/>
      <c r="D117" s="2"/>
      <c r="E117" s="2"/>
      <c r="F117" s="2"/>
      <c r="G117" t="s">
        <v>76</v>
      </c>
      <c r="J117" s="1"/>
    </row>
    <row r="118" spans="1:10" s="7" customFormat="1" x14ac:dyDescent="0.3">
      <c r="A118" s="1"/>
      <c r="B118" s="2"/>
      <c r="C118" s="2"/>
      <c r="D118" s="2"/>
      <c r="E118" s="2"/>
      <c r="F118" s="2"/>
      <c r="G118" t="s">
        <v>51</v>
      </c>
      <c r="H118"/>
      <c r="I118"/>
      <c r="J118" s="1"/>
    </row>
    <row r="119" spans="1:10" x14ac:dyDescent="0.3">
      <c r="A119" s="1"/>
      <c r="B119" s="2"/>
      <c r="C119" s="2"/>
      <c r="D119" s="2"/>
      <c r="E119" s="2"/>
      <c r="F119" s="2"/>
      <c r="G119" t="s">
        <v>77</v>
      </c>
      <c r="J119" s="1"/>
    </row>
    <row r="120" spans="1:10" s="7" customFormat="1" x14ac:dyDescent="0.3">
      <c r="A120" s="1"/>
      <c r="B120" s="2"/>
      <c r="C120" s="2"/>
      <c r="D120" s="2"/>
      <c r="E120" s="2"/>
      <c r="F120" s="2"/>
      <c r="G120" s="7" t="s">
        <v>557</v>
      </c>
      <c r="J120" s="1"/>
    </row>
    <row r="121" spans="1:10" x14ac:dyDescent="0.3">
      <c r="A121" s="1"/>
      <c r="B121" s="2"/>
      <c r="C121" s="2"/>
      <c r="D121" s="2"/>
      <c r="E121" s="2"/>
      <c r="F121" s="2"/>
      <c r="G121" t="s">
        <v>78</v>
      </c>
      <c r="J121" s="1"/>
    </row>
    <row r="122" spans="1:10" x14ac:dyDescent="0.3">
      <c r="A122" s="1"/>
      <c r="B122" s="2"/>
      <c r="C122" s="2"/>
      <c r="D122" s="2"/>
      <c r="E122" s="2"/>
      <c r="F122" s="2"/>
      <c r="G122" t="s">
        <v>79</v>
      </c>
      <c r="J122" s="1"/>
    </row>
    <row r="123" spans="1:10" x14ac:dyDescent="0.3">
      <c r="A123" s="1"/>
      <c r="B123" s="2"/>
      <c r="C123" s="2"/>
      <c r="D123" s="2"/>
      <c r="E123" s="2"/>
      <c r="F123" s="2"/>
      <c r="G123" t="s">
        <v>80</v>
      </c>
      <c r="J123" s="1"/>
    </row>
    <row r="124" spans="1:10" x14ac:dyDescent="0.3">
      <c r="A124" s="1"/>
      <c r="B124" s="2"/>
      <c r="C124" s="2"/>
      <c r="D124" s="2"/>
      <c r="E124" s="2"/>
      <c r="F124" s="2"/>
      <c r="G124" t="s">
        <v>81</v>
      </c>
      <c r="J124" s="1"/>
    </row>
    <row r="125" spans="1:10" x14ac:dyDescent="0.3">
      <c r="A125" s="1"/>
      <c r="B125" s="2"/>
      <c r="C125" s="2"/>
      <c r="D125" s="2"/>
      <c r="E125" s="2"/>
      <c r="F125" s="2"/>
      <c r="G125" t="s">
        <v>82</v>
      </c>
      <c r="J125" s="1"/>
    </row>
    <row r="126" spans="1:10" s="6" customFormat="1" x14ac:dyDescent="0.3">
      <c r="A126" s="1"/>
      <c r="B126" s="2"/>
      <c r="C126" s="2"/>
      <c r="D126" s="2"/>
      <c r="E126" s="2"/>
      <c r="F126" s="2"/>
      <c r="G126" s="6" t="s">
        <v>460</v>
      </c>
      <c r="J126" s="1"/>
    </row>
    <row r="127" spans="1:10" x14ac:dyDescent="0.3">
      <c r="A127" s="1"/>
      <c r="B127" s="2"/>
      <c r="C127" s="2"/>
      <c r="D127" s="2"/>
      <c r="E127" s="2"/>
      <c r="F127" s="2"/>
      <c r="J127" s="1"/>
    </row>
    <row r="128" spans="1:10" x14ac:dyDescent="0.3">
      <c r="A128" s="1" t="s">
        <v>437</v>
      </c>
      <c r="B128" s="2">
        <v>34500</v>
      </c>
      <c r="C128" s="2">
        <f>+(D128-B128)/2+B128</f>
        <v>40375</v>
      </c>
      <c r="D128" s="2">
        <f>+(F128-B128)/2+B128</f>
        <v>46250</v>
      </c>
      <c r="E128" s="2">
        <f>+(F128-D128)/2+D128</f>
        <v>52125</v>
      </c>
      <c r="F128" s="2">
        <v>58000</v>
      </c>
      <c r="G128" t="s">
        <v>438</v>
      </c>
      <c r="J128" s="1"/>
    </row>
    <row r="129" spans="1:10" x14ac:dyDescent="0.3">
      <c r="A129" s="1"/>
      <c r="B129" s="2"/>
      <c r="C129" s="2"/>
      <c r="D129" s="2"/>
      <c r="E129" s="2"/>
      <c r="F129" s="2"/>
      <c r="J129" s="1"/>
    </row>
    <row r="130" spans="1:10" s="7" customFormat="1" x14ac:dyDescent="0.3">
      <c r="A130" s="1">
        <f>+A83+1</f>
        <v>47</v>
      </c>
      <c r="B130" s="2">
        <f>+B83*1.1</f>
        <v>34650</v>
      </c>
      <c r="C130" s="2">
        <f>+(D130-B130)/2+B130</f>
        <v>41575</v>
      </c>
      <c r="D130" s="2">
        <f>+(F130-B130)/2+B130</f>
        <v>48500</v>
      </c>
      <c r="E130" s="2">
        <f>+(F130-D130)/2+D130</f>
        <v>55425</v>
      </c>
      <c r="F130" s="2">
        <v>62350</v>
      </c>
      <c r="G130" s="7" t="s">
        <v>572</v>
      </c>
      <c r="J130" s="1"/>
    </row>
    <row r="131" spans="1:10" x14ac:dyDescent="0.3">
      <c r="G131" t="s">
        <v>536</v>
      </c>
      <c r="J131" s="1"/>
    </row>
    <row r="132" spans="1:10" x14ac:dyDescent="0.3">
      <c r="A132" s="1"/>
      <c r="B132" s="2"/>
      <c r="C132" s="2"/>
      <c r="D132" s="2"/>
      <c r="E132" s="2"/>
      <c r="F132" s="2"/>
      <c r="G132" t="s">
        <v>83</v>
      </c>
      <c r="J132" s="1"/>
    </row>
    <row r="133" spans="1:10" x14ac:dyDescent="0.3">
      <c r="A133" s="1"/>
      <c r="B133" s="2"/>
      <c r="C133" s="2"/>
      <c r="D133" s="2"/>
      <c r="E133" s="2"/>
      <c r="F133" s="2"/>
      <c r="G133" t="s">
        <v>84</v>
      </c>
      <c r="J133" s="1"/>
    </row>
    <row r="134" spans="1:10" s="7" customFormat="1" x14ac:dyDescent="0.3">
      <c r="A134" s="1"/>
      <c r="B134" s="2"/>
      <c r="C134" s="2"/>
      <c r="D134" s="2"/>
      <c r="E134" s="2"/>
      <c r="F134" s="2"/>
      <c r="G134" t="s">
        <v>85</v>
      </c>
      <c r="H134"/>
      <c r="I134"/>
      <c r="J134" s="1"/>
    </row>
    <row r="135" spans="1:10" x14ac:dyDescent="0.3">
      <c r="A135" s="1"/>
      <c r="B135" s="2"/>
      <c r="C135" s="2"/>
      <c r="D135" s="2"/>
      <c r="E135" s="2"/>
      <c r="F135" s="2"/>
      <c r="G135" s="7" t="s">
        <v>496</v>
      </c>
      <c r="H135" s="7"/>
      <c r="I135" s="7"/>
      <c r="J135" s="1"/>
    </row>
    <row r="136" spans="1:10" x14ac:dyDescent="0.3">
      <c r="A136" s="1"/>
      <c r="B136" s="2"/>
      <c r="C136" s="2"/>
      <c r="D136" s="2"/>
      <c r="E136" s="2"/>
      <c r="F136" s="2"/>
      <c r="G136" t="s">
        <v>86</v>
      </c>
      <c r="J136" s="1"/>
    </row>
    <row r="137" spans="1:10" x14ac:dyDescent="0.3">
      <c r="A137" s="1"/>
      <c r="B137" s="2"/>
      <c r="C137" s="2"/>
      <c r="D137" s="2"/>
      <c r="E137" s="2"/>
      <c r="F137" s="2"/>
      <c r="G137" t="s">
        <v>367</v>
      </c>
      <c r="J137" s="1"/>
    </row>
    <row r="138" spans="1:10" x14ac:dyDescent="0.3">
      <c r="A138" s="1"/>
      <c r="B138" s="2"/>
      <c r="C138" s="2"/>
      <c r="D138" s="2"/>
      <c r="E138" s="2"/>
      <c r="F138" s="2"/>
      <c r="G138" t="s">
        <v>59</v>
      </c>
      <c r="J138" s="1"/>
    </row>
    <row r="139" spans="1:10" s="7" customFormat="1" x14ac:dyDescent="0.3">
      <c r="A139" s="1"/>
      <c r="B139" s="2"/>
      <c r="C139" s="2"/>
      <c r="D139" s="2"/>
      <c r="E139" s="2"/>
      <c r="F139" s="2"/>
      <c r="G139" s="7" t="s">
        <v>313</v>
      </c>
      <c r="J139" s="1"/>
    </row>
    <row r="140" spans="1:10" x14ac:dyDescent="0.3">
      <c r="A140" s="1"/>
      <c r="B140" s="2"/>
      <c r="C140" s="2"/>
      <c r="D140" s="2"/>
      <c r="E140" s="2"/>
      <c r="F140" s="2"/>
      <c r="G140" t="s">
        <v>87</v>
      </c>
      <c r="J140" s="1"/>
    </row>
    <row r="141" spans="1:10" x14ac:dyDescent="0.3">
      <c r="A141" s="1"/>
      <c r="B141" s="2"/>
      <c r="C141" s="2"/>
      <c r="D141" s="2"/>
      <c r="E141" s="2"/>
      <c r="F141" s="2"/>
      <c r="G141" t="s">
        <v>88</v>
      </c>
      <c r="J141" s="1"/>
    </row>
    <row r="142" spans="1:10" x14ac:dyDescent="0.3">
      <c r="A142" s="1"/>
      <c r="B142" s="2"/>
      <c r="C142" s="2"/>
      <c r="D142" s="2"/>
      <c r="E142" s="2"/>
      <c r="F142" s="2"/>
      <c r="G142" t="s">
        <v>89</v>
      </c>
      <c r="J142" s="1"/>
    </row>
    <row r="143" spans="1:10" s="7" customFormat="1" x14ac:dyDescent="0.3">
      <c r="A143" s="1"/>
      <c r="B143" s="2"/>
      <c r="C143" s="2"/>
      <c r="D143" s="2"/>
      <c r="E143" s="2"/>
      <c r="F143" s="2"/>
      <c r="G143" s="7" t="s">
        <v>564</v>
      </c>
      <c r="J143" s="1"/>
    </row>
    <row r="144" spans="1:10" x14ac:dyDescent="0.3">
      <c r="A144" s="1"/>
      <c r="B144" s="2"/>
      <c r="C144" s="2"/>
      <c r="D144" s="2"/>
      <c r="E144" s="2"/>
      <c r="F144" s="2"/>
      <c r="G144" t="s">
        <v>61</v>
      </c>
      <c r="J144" s="1"/>
    </row>
    <row r="145" spans="1:10" x14ac:dyDescent="0.3">
      <c r="A145" s="1"/>
      <c r="B145" s="2"/>
      <c r="C145" s="2"/>
      <c r="D145" s="2"/>
      <c r="E145" s="2"/>
      <c r="F145" s="2"/>
      <c r="G145" t="s">
        <v>91</v>
      </c>
      <c r="J145" s="1"/>
    </row>
    <row r="146" spans="1:10" x14ac:dyDescent="0.3">
      <c r="A146" s="1"/>
      <c r="B146" s="2"/>
      <c r="C146" s="2"/>
      <c r="D146" s="2"/>
      <c r="E146" s="2"/>
      <c r="F146" s="2"/>
      <c r="G146" t="s">
        <v>64</v>
      </c>
      <c r="J146" s="1"/>
    </row>
    <row r="147" spans="1:10" x14ac:dyDescent="0.3">
      <c r="A147" s="1"/>
      <c r="B147" s="2"/>
      <c r="C147" s="2"/>
      <c r="D147" s="2"/>
      <c r="E147" s="2"/>
      <c r="F147" s="2"/>
      <c r="G147" t="s">
        <v>93</v>
      </c>
      <c r="J147" s="1"/>
    </row>
    <row r="148" spans="1:10" x14ac:dyDescent="0.3">
      <c r="A148" s="1"/>
      <c r="B148" s="2"/>
      <c r="C148" s="2"/>
      <c r="D148" s="2"/>
      <c r="E148" s="2"/>
      <c r="F148" s="2"/>
      <c r="G148" t="s">
        <v>94</v>
      </c>
      <c r="J148" s="1"/>
    </row>
    <row r="149" spans="1:10" x14ac:dyDescent="0.3">
      <c r="A149" s="1"/>
      <c r="B149" s="2"/>
      <c r="C149" s="2"/>
      <c r="D149" s="2"/>
      <c r="E149" s="2"/>
      <c r="F149" s="2"/>
      <c r="G149" t="s">
        <v>95</v>
      </c>
      <c r="J149" s="1"/>
    </row>
    <row r="150" spans="1:10" x14ac:dyDescent="0.3">
      <c r="A150" s="1"/>
      <c r="B150" s="2"/>
      <c r="C150" s="2"/>
      <c r="D150" s="2"/>
      <c r="E150" s="2"/>
      <c r="F150" s="2"/>
      <c r="G150" t="s">
        <v>96</v>
      </c>
      <c r="J150" s="1"/>
    </row>
    <row r="151" spans="1:10" x14ac:dyDescent="0.3">
      <c r="A151" s="1"/>
      <c r="B151" s="2"/>
      <c r="C151" s="2"/>
      <c r="D151" s="2"/>
      <c r="E151" s="2"/>
      <c r="F151" s="2"/>
      <c r="G151" t="s">
        <v>97</v>
      </c>
      <c r="J151" s="1"/>
    </row>
    <row r="152" spans="1:10" x14ac:dyDescent="0.3">
      <c r="A152" s="1"/>
      <c r="B152" s="2"/>
      <c r="C152" s="2"/>
      <c r="D152" s="2"/>
      <c r="E152" s="2"/>
      <c r="F152" s="2"/>
      <c r="G152" t="s">
        <v>71</v>
      </c>
      <c r="J152" s="1"/>
    </row>
    <row r="153" spans="1:10" s="7" customFormat="1" x14ac:dyDescent="0.3">
      <c r="A153" s="1"/>
      <c r="B153" s="2"/>
      <c r="C153" s="2"/>
      <c r="D153" s="2"/>
      <c r="E153" s="2"/>
      <c r="F153" s="2"/>
      <c r="G153" t="s">
        <v>72</v>
      </c>
      <c r="H153"/>
      <c r="I153"/>
      <c r="J153" s="1"/>
    </row>
    <row r="154" spans="1:10" x14ac:dyDescent="0.3">
      <c r="A154" s="1"/>
      <c r="B154" s="2"/>
      <c r="C154" s="2"/>
      <c r="D154" s="2"/>
      <c r="E154" s="2"/>
      <c r="F154" s="2"/>
      <c r="G154" t="s">
        <v>99</v>
      </c>
      <c r="J154" s="1"/>
    </row>
    <row r="155" spans="1:10" x14ac:dyDescent="0.3">
      <c r="A155" s="1"/>
      <c r="B155" s="2"/>
      <c r="C155" s="2"/>
      <c r="D155" s="2"/>
      <c r="E155" s="2"/>
      <c r="F155" s="2"/>
      <c r="G155" t="s">
        <v>100</v>
      </c>
      <c r="J155" s="1"/>
    </row>
    <row r="156" spans="1:10" x14ac:dyDescent="0.3">
      <c r="A156" s="1"/>
      <c r="B156" s="2"/>
      <c r="C156" s="2"/>
      <c r="D156" s="2"/>
      <c r="E156" s="2"/>
      <c r="F156" s="2"/>
      <c r="G156" t="s">
        <v>340</v>
      </c>
      <c r="J156" s="1"/>
    </row>
    <row r="157" spans="1:10" x14ac:dyDescent="0.3">
      <c r="A157" s="1"/>
      <c r="B157" s="2"/>
      <c r="C157" s="2"/>
      <c r="D157" s="2"/>
      <c r="E157" s="2"/>
      <c r="F157" s="2"/>
      <c r="G157" t="s">
        <v>101</v>
      </c>
      <c r="J157" s="1"/>
    </row>
    <row r="158" spans="1:10" x14ac:dyDescent="0.3">
      <c r="C158" s="2"/>
      <c r="D158" s="2"/>
      <c r="E158" s="2"/>
      <c r="G158" s="4" t="s">
        <v>410</v>
      </c>
      <c r="H158" s="1"/>
      <c r="I158" s="2"/>
      <c r="J158" s="1"/>
    </row>
    <row r="159" spans="1:10" x14ac:dyDescent="0.3">
      <c r="A159" s="1"/>
      <c r="B159" s="2"/>
      <c r="C159" s="2"/>
      <c r="D159" s="2"/>
      <c r="E159" s="2"/>
      <c r="F159" s="2"/>
      <c r="G159" t="s">
        <v>102</v>
      </c>
      <c r="J159" s="1"/>
    </row>
    <row r="160" spans="1:10" s="7" customFormat="1" x14ac:dyDescent="0.3">
      <c r="A160" s="1"/>
      <c r="B160" s="2"/>
      <c r="C160" s="2"/>
      <c r="D160" s="2"/>
      <c r="E160" s="2"/>
      <c r="F160" s="2"/>
      <c r="G160" s="7" t="s">
        <v>565</v>
      </c>
      <c r="J160" s="1"/>
    </row>
    <row r="161" spans="1:10" x14ac:dyDescent="0.3">
      <c r="A161" s="1"/>
      <c r="B161" s="2"/>
      <c r="C161" s="2"/>
      <c r="D161" s="2"/>
      <c r="E161" s="2"/>
      <c r="F161" s="2"/>
      <c r="G161" t="s">
        <v>103</v>
      </c>
      <c r="J161" s="1"/>
    </row>
    <row r="162" spans="1:10" x14ac:dyDescent="0.3">
      <c r="A162" s="1"/>
      <c r="B162" s="2"/>
      <c r="C162" s="2"/>
      <c r="D162" s="2"/>
      <c r="E162" s="2"/>
      <c r="F162" s="2"/>
      <c r="G162" t="s">
        <v>104</v>
      </c>
      <c r="J162" s="1"/>
    </row>
    <row r="163" spans="1:10" x14ac:dyDescent="0.3">
      <c r="A163" s="1"/>
      <c r="B163" s="2"/>
      <c r="C163" s="2"/>
      <c r="D163" s="2"/>
      <c r="E163" s="2"/>
      <c r="F163" s="2"/>
      <c r="G163" t="s">
        <v>105</v>
      </c>
      <c r="J163" s="1"/>
    </row>
    <row r="164" spans="1:10" x14ac:dyDescent="0.3">
      <c r="A164" s="1"/>
      <c r="B164" s="2"/>
      <c r="C164" s="2"/>
      <c r="D164" s="2"/>
      <c r="E164" s="2"/>
      <c r="F164" s="2"/>
      <c r="G164" t="s">
        <v>106</v>
      </c>
      <c r="J164" s="1"/>
    </row>
    <row r="165" spans="1:10" x14ac:dyDescent="0.3">
      <c r="A165" s="1"/>
      <c r="B165" s="2"/>
      <c r="C165" s="2"/>
      <c r="D165" s="2"/>
      <c r="E165" s="2"/>
      <c r="F165" s="2"/>
      <c r="G165" t="s">
        <v>107</v>
      </c>
      <c r="J165" s="1"/>
    </row>
    <row r="166" spans="1:10" x14ac:dyDescent="0.3">
      <c r="A166" s="1"/>
      <c r="B166" s="2"/>
      <c r="C166" s="2"/>
      <c r="D166" s="2"/>
      <c r="E166" s="2"/>
      <c r="F166" s="2"/>
      <c r="G166" t="s">
        <v>328</v>
      </c>
      <c r="J166" s="1"/>
    </row>
    <row r="167" spans="1:10" x14ac:dyDescent="0.3">
      <c r="A167" s="1"/>
      <c r="B167" s="2"/>
      <c r="C167" s="2"/>
      <c r="D167" s="2"/>
      <c r="E167" s="2"/>
      <c r="F167" s="2"/>
      <c r="G167" t="s">
        <v>109</v>
      </c>
      <c r="J167" s="1"/>
    </row>
    <row r="168" spans="1:10" x14ac:dyDescent="0.3">
      <c r="A168" s="1"/>
      <c r="B168" s="2"/>
      <c r="C168" s="2"/>
      <c r="D168" s="2"/>
      <c r="E168" s="2"/>
      <c r="F168" s="2"/>
      <c r="G168" t="s">
        <v>341</v>
      </c>
      <c r="J168" s="1"/>
    </row>
    <row r="169" spans="1:10" x14ac:dyDescent="0.3">
      <c r="A169" s="1"/>
      <c r="B169" s="2"/>
      <c r="C169" s="2"/>
      <c r="D169" s="2"/>
      <c r="E169" s="2"/>
      <c r="F169" s="2"/>
      <c r="G169" t="s">
        <v>110</v>
      </c>
      <c r="J169" s="1"/>
    </row>
    <row r="170" spans="1:10" s="7" customFormat="1" x14ac:dyDescent="0.3">
      <c r="A170" s="1"/>
      <c r="B170" s="2"/>
      <c r="C170" s="2"/>
      <c r="D170" s="2"/>
      <c r="E170" s="2"/>
      <c r="F170" s="2"/>
      <c r="G170" s="7" t="s">
        <v>483</v>
      </c>
      <c r="J170" s="1"/>
    </row>
    <row r="171" spans="1:10" x14ac:dyDescent="0.3">
      <c r="A171" s="1"/>
      <c r="B171" s="2"/>
      <c r="C171" s="2"/>
      <c r="D171" s="2"/>
      <c r="E171" s="2"/>
      <c r="F171" s="2"/>
      <c r="G171" t="s">
        <v>111</v>
      </c>
      <c r="J171" s="1"/>
    </row>
    <row r="172" spans="1:10" x14ac:dyDescent="0.3">
      <c r="A172" s="1"/>
      <c r="B172" s="2"/>
      <c r="C172" s="2"/>
      <c r="D172" s="2"/>
      <c r="E172" s="2"/>
      <c r="F172" s="2"/>
      <c r="G172" t="s">
        <v>112</v>
      </c>
      <c r="J172" s="1"/>
    </row>
    <row r="173" spans="1:10" x14ac:dyDescent="0.3">
      <c r="A173" s="1"/>
      <c r="B173" s="2"/>
      <c r="C173" s="2"/>
      <c r="D173" s="2"/>
      <c r="E173" s="2"/>
      <c r="F173" s="2"/>
      <c r="J173" s="1"/>
    </row>
    <row r="174" spans="1:10" x14ac:dyDescent="0.3">
      <c r="A174" s="1" t="s">
        <v>439</v>
      </c>
      <c r="B174" s="2">
        <v>35200</v>
      </c>
      <c r="C174" s="2">
        <f>+(D174-B174)/2+B174</f>
        <v>41575</v>
      </c>
      <c r="D174" s="2">
        <f>+(F174-B174)/2+B174</f>
        <v>47950</v>
      </c>
      <c r="E174" s="2">
        <f>+(F174-D174)/2+D174</f>
        <v>54325</v>
      </c>
      <c r="F174" s="2">
        <v>60700</v>
      </c>
      <c r="G174" t="s">
        <v>440</v>
      </c>
      <c r="J174" s="1"/>
    </row>
    <row r="175" spans="1:10" s="7" customFormat="1" x14ac:dyDescent="0.3">
      <c r="A175" s="1"/>
      <c r="B175" s="2"/>
      <c r="C175" s="2"/>
      <c r="D175" s="2"/>
      <c r="E175" s="2"/>
      <c r="F175" s="2"/>
      <c r="J175" s="1"/>
    </row>
    <row r="176" spans="1:10" x14ac:dyDescent="0.3">
      <c r="A176" s="1">
        <f>+A130+1</f>
        <v>48</v>
      </c>
      <c r="B176" s="2">
        <v>38100</v>
      </c>
      <c r="C176" s="2">
        <f>+(D176-B176)/2+B176</f>
        <v>45750</v>
      </c>
      <c r="D176" s="2">
        <f>+(F176-B176)/2+B176</f>
        <v>53400</v>
      </c>
      <c r="E176" s="2">
        <f>+(F176-D176)/2+D176</f>
        <v>61050</v>
      </c>
      <c r="F176" s="2">
        <v>68700</v>
      </c>
      <c r="G176" t="s">
        <v>533</v>
      </c>
      <c r="J176" s="1"/>
    </row>
    <row r="177" spans="1:10" s="7" customFormat="1" x14ac:dyDescent="0.3">
      <c r="A177" s="1"/>
      <c r="B177" s="2"/>
      <c r="C177" s="2"/>
      <c r="D177" s="2"/>
      <c r="E177" s="2"/>
      <c r="F177" s="2"/>
      <c r="G177" s="7" t="s">
        <v>538</v>
      </c>
      <c r="J177" s="1"/>
    </row>
    <row r="178" spans="1:10" x14ac:dyDescent="0.3">
      <c r="G178" t="s">
        <v>113</v>
      </c>
      <c r="J178" s="1"/>
    </row>
    <row r="179" spans="1:10" x14ac:dyDescent="0.3">
      <c r="A179" s="1"/>
      <c r="B179" s="2"/>
      <c r="C179" s="2"/>
      <c r="D179" s="2"/>
      <c r="E179" s="2"/>
      <c r="F179" s="2"/>
      <c r="G179" t="s">
        <v>114</v>
      </c>
      <c r="J179" s="1"/>
    </row>
    <row r="180" spans="1:10" x14ac:dyDescent="0.3">
      <c r="A180" s="1"/>
      <c r="B180" s="2"/>
      <c r="C180" s="2"/>
      <c r="D180" s="2"/>
      <c r="E180" s="2"/>
      <c r="F180" s="2"/>
      <c r="G180" t="s">
        <v>336</v>
      </c>
      <c r="J180" s="1"/>
    </row>
    <row r="181" spans="1:10" x14ac:dyDescent="0.3">
      <c r="A181" s="1"/>
      <c r="B181" s="2"/>
      <c r="C181" s="2"/>
      <c r="D181" s="2"/>
      <c r="E181" s="2"/>
      <c r="F181" s="2"/>
      <c r="G181" t="s">
        <v>331</v>
      </c>
      <c r="J181" s="1"/>
    </row>
    <row r="182" spans="1:10" x14ac:dyDescent="0.3">
      <c r="A182" s="1"/>
      <c r="B182" s="2"/>
      <c r="C182" s="2"/>
      <c r="D182" s="2"/>
      <c r="E182" s="2"/>
      <c r="F182" s="2"/>
      <c r="G182" t="s">
        <v>116</v>
      </c>
      <c r="J182" s="1"/>
    </row>
    <row r="183" spans="1:10" x14ac:dyDescent="0.3">
      <c r="A183" s="1"/>
      <c r="B183" s="2"/>
      <c r="C183" s="2"/>
      <c r="D183" s="2"/>
      <c r="E183" s="2"/>
      <c r="F183" s="2"/>
      <c r="G183" t="s">
        <v>117</v>
      </c>
      <c r="J183" s="1"/>
    </row>
    <row r="184" spans="1:10" x14ac:dyDescent="0.3">
      <c r="A184" s="1"/>
      <c r="B184" s="2"/>
      <c r="C184" s="2"/>
      <c r="D184" s="2"/>
      <c r="E184" s="2"/>
      <c r="F184" s="2"/>
      <c r="G184" t="s">
        <v>345</v>
      </c>
      <c r="J184" s="1"/>
    </row>
    <row r="185" spans="1:10" x14ac:dyDescent="0.3">
      <c r="A185" s="1"/>
      <c r="B185" s="2"/>
      <c r="C185" s="2"/>
      <c r="D185" s="2"/>
      <c r="E185" s="2"/>
      <c r="F185" s="2"/>
      <c r="G185" t="s">
        <v>383</v>
      </c>
      <c r="J185" s="1"/>
    </row>
    <row r="186" spans="1:10" x14ac:dyDescent="0.3">
      <c r="A186" s="1"/>
      <c r="B186" s="2"/>
      <c r="C186" s="2"/>
      <c r="D186" s="2"/>
      <c r="E186" s="2"/>
      <c r="F186" s="2"/>
      <c r="G186" t="s">
        <v>390</v>
      </c>
      <c r="J186" s="1"/>
    </row>
    <row r="187" spans="1:10" x14ac:dyDescent="0.3">
      <c r="A187" s="1"/>
      <c r="B187" s="2"/>
      <c r="C187" s="2"/>
      <c r="D187" s="2"/>
      <c r="E187" s="2"/>
      <c r="F187" s="2"/>
      <c r="G187" t="s">
        <v>119</v>
      </c>
      <c r="J187" s="1"/>
    </row>
    <row r="188" spans="1:10" x14ac:dyDescent="0.3">
      <c r="A188" s="1"/>
      <c r="B188" s="2"/>
      <c r="C188" s="2"/>
      <c r="D188" s="2"/>
      <c r="E188" s="2"/>
      <c r="F188" s="2"/>
      <c r="G188" t="s">
        <v>346</v>
      </c>
      <c r="J188" s="1"/>
    </row>
    <row r="189" spans="1:10" x14ac:dyDescent="0.3">
      <c r="A189" s="1"/>
      <c r="B189" s="2"/>
      <c r="C189" s="2"/>
      <c r="D189" s="2"/>
      <c r="E189" s="2"/>
      <c r="F189" s="2"/>
      <c r="G189" t="s">
        <v>120</v>
      </c>
      <c r="J189" s="1"/>
    </row>
    <row r="190" spans="1:10" x14ac:dyDescent="0.3">
      <c r="A190" s="1"/>
      <c r="B190" s="2"/>
      <c r="C190" s="2"/>
      <c r="D190" s="2"/>
      <c r="E190" s="2"/>
      <c r="F190" s="2"/>
      <c r="G190" t="s">
        <v>121</v>
      </c>
      <c r="J190" s="1"/>
    </row>
    <row r="191" spans="1:10" x14ac:dyDescent="0.3">
      <c r="A191" s="1"/>
      <c r="B191" s="2"/>
      <c r="C191" s="2"/>
      <c r="D191" s="2"/>
      <c r="E191" s="2"/>
      <c r="F191" s="2"/>
      <c r="G191" t="s">
        <v>90</v>
      </c>
      <c r="J191" s="1"/>
    </row>
    <row r="192" spans="1:10" s="7" customFormat="1" x14ac:dyDescent="0.3">
      <c r="A192" s="1"/>
      <c r="B192" s="2"/>
      <c r="C192" s="2"/>
      <c r="D192" s="2"/>
      <c r="E192" s="2"/>
      <c r="F192" s="2"/>
      <c r="G192" s="7" t="s">
        <v>527</v>
      </c>
      <c r="J192" s="1"/>
    </row>
    <row r="193" spans="1:10" x14ac:dyDescent="0.3">
      <c r="A193" s="1"/>
      <c r="B193" s="2"/>
      <c r="C193" s="2"/>
      <c r="D193" s="2"/>
      <c r="E193" s="2"/>
      <c r="F193" s="2"/>
      <c r="G193" t="s">
        <v>123</v>
      </c>
      <c r="J193" s="1"/>
    </row>
    <row r="194" spans="1:10" x14ac:dyDescent="0.3">
      <c r="A194" s="1"/>
      <c r="B194" s="2"/>
      <c r="C194" s="2"/>
      <c r="D194" s="2"/>
      <c r="E194" s="2"/>
      <c r="F194" s="2"/>
      <c r="G194" t="s">
        <v>329</v>
      </c>
      <c r="J194" s="1"/>
    </row>
    <row r="195" spans="1:10" x14ac:dyDescent="0.3">
      <c r="A195" s="1"/>
      <c r="B195" s="2"/>
      <c r="C195" s="2"/>
      <c r="D195" s="2"/>
      <c r="E195" s="2"/>
      <c r="F195" s="2"/>
      <c r="G195" t="s">
        <v>374</v>
      </c>
      <c r="J195" s="1"/>
    </row>
    <row r="196" spans="1:10" s="7" customFormat="1" x14ac:dyDescent="0.3">
      <c r="A196" s="1"/>
      <c r="B196" s="2"/>
      <c r="C196" s="2"/>
      <c r="D196" s="2"/>
      <c r="E196" s="2"/>
      <c r="F196" s="2"/>
      <c r="G196" s="7" t="s">
        <v>489</v>
      </c>
      <c r="J196" s="1"/>
    </row>
    <row r="197" spans="1:10" x14ac:dyDescent="0.3">
      <c r="A197" s="1"/>
      <c r="B197" s="2"/>
      <c r="C197" s="2"/>
      <c r="D197" s="2"/>
      <c r="E197" s="2"/>
      <c r="F197" s="2"/>
      <c r="G197" t="s">
        <v>347</v>
      </c>
      <c r="J197" s="1"/>
    </row>
    <row r="198" spans="1:10" x14ac:dyDescent="0.3">
      <c r="A198" s="1"/>
      <c r="B198" s="2"/>
      <c r="C198" s="2"/>
      <c r="D198" s="2"/>
      <c r="E198" s="2"/>
      <c r="F198" s="2"/>
      <c r="G198" t="s">
        <v>92</v>
      </c>
      <c r="J198" s="1"/>
    </row>
    <row r="199" spans="1:10" x14ac:dyDescent="0.3">
      <c r="A199" s="1"/>
      <c r="B199" s="2"/>
      <c r="C199" s="2"/>
      <c r="D199" s="2"/>
      <c r="E199" s="2"/>
      <c r="F199" s="2"/>
      <c r="G199" t="s">
        <v>125</v>
      </c>
      <c r="J199" s="1"/>
    </row>
    <row r="200" spans="1:10" x14ac:dyDescent="0.3">
      <c r="A200" s="1"/>
      <c r="B200" s="2"/>
      <c r="C200" s="2"/>
      <c r="D200" s="2"/>
      <c r="E200" s="2"/>
      <c r="F200" s="2"/>
      <c r="G200" t="s">
        <v>126</v>
      </c>
      <c r="J200" s="1"/>
    </row>
    <row r="201" spans="1:10" x14ac:dyDescent="0.3">
      <c r="A201" s="1"/>
      <c r="B201" s="2"/>
      <c r="C201" s="2"/>
      <c r="D201" s="2"/>
      <c r="E201" s="2"/>
      <c r="F201" s="2"/>
      <c r="G201" t="s">
        <v>350</v>
      </c>
      <c r="J201" s="1"/>
    </row>
    <row r="202" spans="1:10" x14ac:dyDescent="0.3">
      <c r="A202" s="1"/>
      <c r="B202" s="2"/>
      <c r="C202" s="2"/>
      <c r="D202" s="2"/>
      <c r="E202" s="2"/>
      <c r="F202" s="2"/>
      <c r="G202" t="s">
        <v>351</v>
      </c>
      <c r="J202" s="1"/>
    </row>
    <row r="203" spans="1:10" s="6" customFormat="1" x14ac:dyDescent="0.3">
      <c r="A203" s="1"/>
      <c r="B203" s="2"/>
      <c r="C203" s="2"/>
      <c r="D203" s="2"/>
      <c r="E203" s="2"/>
      <c r="F203" s="2"/>
      <c r="G203" s="6" t="s">
        <v>451</v>
      </c>
      <c r="J203" s="1"/>
    </row>
    <row r="204" spans="1:10" x14ac:dyDescent="0.3">
      <c r="A204" s="1"/>
      <c r="B204" s="2"/>
      <c r="C204" s="2"/>
      <c r="D204" s="2"/>
      <c r="E204" s="2"/>
      <c r="F204" s="2"/>
      <c r="G204" t="s">
        <v>127</v>
      </c>
      <c r="J204" s="1"/>
    </row>
    <row r="205" spans="1:10" s="7" customFormat="1" x14ac:dyDescent="0.3">
      <c r="A205" s="1"/>
      <c r="B205" s="2"/>
      <c r="C205" s="2"/>
      <c r="D205" s="2"/>
      <c r="E205" s="2"/>
      <c r="F205" s="2"/>
      <c r="G205" s="7" t="s">
        <v>523</v>
      </c>
      <c r="J205" s="1"/>
    </row>
    <row r="206" spans="1:10" x14ac:dyDescent="0.3">
      <c r="A206" s="1"/>
      <c r="B206" s="2"/>
      <c r="C206" s="2"/>
      <c r="D206" s="2"/>
      <c r="E206" s="2"/>
      <c r="F206" s="2"/>
      <c r="G206" t="s">
        <v>128</v>
      </c>
      <c r="J206" s="1"/>
    </row>
    <row r="207" spans="1:10" x14ac:dyDescent="0.3">
      <c r="A207" s="1"/>
      <c r="B207" s="2"/>
      <c r="C207" s="2"/>
      <c r="D207" s="2"/>
      <c r="E207" s="2"/>
      <c r="F207" s="2"/>
      <c r="G207" t="s">
        <v>389</v>
      </c>
      <c r="J207" s="1"/>
    </row>
    <row r="208" spans="1:10" x14ac:dyDescent="0.3">
      <c r="A208" s="1"/>
      <c r="B208" s="2"/>
      <c r="C208" s="2"/>
      <c r="D208" s="2"/>
      <c r="E208" s="2"/>
      <c r="F208" s="2"/>
      <c r="G208" t="s">
        <v>98</v>
      </c>
      <c r="J208" s="1"/>
    </row>
    <row r="209" spans="1:10" x14ac:dyDescent="0.3">
      <c r="A209" s="1"/>
      <c r="B209" s="2"/>
      <c r="C209" s="2"/>
      <c r="D209" s="2"/>
      <c r="E209" s="2"/>
      <c r="F209" s="2"/>
      <c r="G209" t="s">
        <v>130</v>
      </c>
      <c r="J209" s="1"/>
    </row>
    <row r="210" spans="1:10" x14ac:dyDescent="0.3">
      <c r="A210" s="1"/>
      <c r="B210" s="2"/>
      <c r="C210" s="2"/>
      <c r="D210" s="2"/>
      <c r="E210" s="2"/>
      <c r="F210" s="2"/>
      <c r="G210" t="s">
        <v>131</v>
      </c>
      <c r="J210" s="1"/>
    </row>
    <row r="211" spans="1:10" s="7" customFormat="1" x14ac:dyDescent="0.3">
      <c r="A211" s="1"/>
      <c r="B211" s="2"/>
      <c r="C211" s="2"/>
      <c r="D211" s="2"/>
      <c r="E211" s="2"/>
      <c r="F211" s="2"/>
      <c r="G211" s="7" t="s">
        <v>555</v>
      </c>
      <c r="J211" s="1"/>
    </row>
    <row r="212" spans="1:10" x14ac:dyDescent="0.3">
      <c r="A212" s="1"/>
      <c r="B212" s="2"/>
      <c r="C212" s="2"/>
      <c r="D212" s="2"/>
      <c r="E212" s="2"/>
      <c r="F212" s="2"/>
      <c r="G212" t="s">
        <v>132</v>
      </c>
      <c r="J212" s="1"/>
    </row>
    <row r="213" spans="1:10" x14ac:dyDescent="0.3">
      <c r="A213" s="1"/>
      <c r="B213" s="2"/>
      <c r="C213" s="2"/>
      <c r="D213" s="2"/>
      <c r="E213" s="2"/>
      <c r="F213" s="2"/>
      <c r="G213" t="s">
        <v>133</v>
      </c>
      <c r="J213" s="1"/>
    </row>
    <row r="214" spans="1:10" x14ac:dyDescent="0.3">
      <c r="A214" s="1"/>
      <c r="B214" s="2"/>
      <c r="C214" s="2"/>
      <c r="D214" s="2"/>
      <c r="E214" s="2"/>
      <c r="F214" s="2"/>
      <c r="G214" t="s">
        <v>134</v>
      </c>
      <c r="J214" s="1"/>
    </row>
    <row r="215" spans="1:10" x14ac:dyDescent="0.3">
      <c r="A215" s="1"/>
      <c r="B215" s="2"/>
      <c r="C215" s="2"/>
      <c r="D215" s="2"/>
      <c r="E215" s="2"/>
      <c r="F215" s="2"/>
      <c r="G215" t="s">
        <v>391</v>
      </c>
      <c r="J215" s="1"/>
    </row>
    <row r="216" spans="1:10" x14ac:dyDescent="0.3">
      <c r="A216" s="1"/>
      <c r="B216" s="2"/>
      <c r="C216" s="2"/>
      <c r="D216" s="2"/>
      <c r="E216" s="2"/>
      <c r="F216" s="2"/>
      <c r="G216" t="s">
        <v>364</v>
      </c>
      <c r="J216" s="1"/>
    </row>
    <row r="217" spans="1:10" x14ac:dyDescent="0.3">
      <c r="A217" s="1"/>
      <c r="B217" s="2"/>
      <c r="C217" s="2"/>
      <c r="D217" s="2"/>
      <c r="E217" s="2"/>
      <c r="F217" s="2"/>
      <c r="G217" t="s">
        <v>135</v>
      </c>
      <c r="J217" s="1"/>
    </row>
    <row r="218" spans="1:10" x14ac:dyDescent="0.3">
      <c r="A218" s="1"/>
      <c r="B218" s="2"/>
      <c r="C218" s="2"/>
      <c r="D218" s="2"/>
      <c r="E218" s="2"/>
      <c r="F218" s="2"/>
      <c r="G218" t="s">
        <v>136</v>
      </c>
      <c r="J218" s="1"/>
    </row>
    <row r="219" spans="1:10" x14ac:dyDescent="0.3">
      <c r="A219" s="1"/>
      <c r="B219" s="2"/>
      <c r="C219" s="2"/>
      <c r="D219" s="2"/>
      <c r="E219" s="2"/>
      <c r="F219" s="2"/>
      <c r="G219" t="s">
        <v>108</v>
      </c>
      <c r="J219" s="1"/>
    </row>
    <row r="220" spans="1:10" x14ac:dyDescent="0.3">
      <c r="A220" s="1"/>
      <c r="B220" s="2"/>
      <c r="C220" s="2"/>
      <c r="D220" s="2"/>
      <c r="E220" s="2"/>
      <c r="F220" s="2"/>
      <c r="G220" t="s">
        <v>137</v>
      </c>
      <c r="J220" s="1"/>
    </row>
    <row r="221" spans="1:10" x14ac:dyDescent="0.3">
      <c r="A221" s="1"/>
      <c r="B221" s="2"/>
      <c r="C221" s="2"/>
      <c r="D221" s="2"/>
      <c r="E221" s="2"/>
      <c r="F221" s="2"/>
      <c r="G221" t="s">
        <v>138</v>
      </c>
      <c r="J221" s="1"/>
    </row>
    <row r="222" spans="1:10" s="7" customFormat="1" x14ac:dyDescent="0.3">
      <c r="A222" s="1"/>
      <c r="B222" s="2"/>
      <c r="C222" s="2"/>
      <c r="D222" s="2"/>
      <c r="E222" s="2"/>
      <c r="F222" s="2"/>
      <c r="G222" s="7" t="s">
        <v>499</v>
      </c>
      <c r="J222" s="1"/>
    </row>
    <row r="223" spans="1:10" x14ac:dyDescent="0.3">
      <c r="A223" s="1"/>
      <c r="B223" s="2"/>
      <c r="C223" s="2"/>
      <c r="D223" s="2"/>
      <c r="E223" s="2"/>
      <c r="F223" s="2"/>
      <c r="G223" t="s">
        <v>139</v>
      </c>
      <c r="J223" s="1"/>
    </row>
    <row r="224" spans="1:10" x14ac:dyDescent="0.3">
      <c r="A224" s="1"/>
      <c r="B224" s="2"/>
      <c r="C224" s="2"/>
      <c r="D224" s="2"/>
      <c r="E224" s="2"/>
      <c r="F224" s="2"/>
      <c r="G224" t="s">
        <v>140</v>
      </c>
      <c r="J224" s="1"/>
    </row>
    <row r="225" spans="1:10" x14ac:dyDescent="0.3">
      <c r="A225" s="1"/>
      <c r="B225" s="2"/>
      <c r="C225" s="2"/>
      <c r="D225" s="2"/>
      <c r="E225" s="2"/>
      <c r="F225" s="2"/>
      <c r="G225" s="6" t="s">
        <v>449</v>
      </c>
      <c r="H225" s="6"/>
      <c r="I225" s="6"/>
      <c r="J225" s="1"/>
    </row>
    <row r="226" spans="1:10" x14ac:dyDescent="0.3">
      <c r="A226" s="1"/>
      <c r="B226" s="2"/>
      <c r="C226" s="2"/>
      <c r="D226" s="2"/>
      <c r="E226" s="2"/>
      <c r="F226" s="2"/>
      <c r="J226" s="1"/>
    </row>
    <row r="227" spans="1:10" x14ac:dyDescent="0.3">
      <c r="A227" s="1">
        <f>+A176+1</f>
        <v>49</v>
      </c>
      <c r="B227" s="2">
        <v>41900</v>
      </c>
      <c r="C227" s="2">
        <f>+(D227-B227)/2+B227</f>
        <v>50325</v>
      </c>
      <c r="D227" s="2">
        <f>+(F227-B227)/2+B227</f>
        <v>58750</v>
      </c>
      <c r="E227" s="2">
        <f>+(F227-D227)/2+D227</f>
        <v>67175</v>
      </c>
      <c r="F227" s="2">
        <v>75600</v>
      </c>
      <c r="G227" t="s">
        <v>141</v>
      </c>
      <c r="J227" s="1"/>
    </row>
    <row r="228" spans="1:10" x14ac:dyDescent="0.3">
      <c r="A228" s="1"/>
      <c r="B228" s="2"/>
      <c r="C228" s="2"/>
      <c r="D228" s="2"/>
      <c r="E228" s="2"/>
      <c r="F228" s="2"/>
      <c r="G228" t="s">
        <v>168</v>
      </c>
      <c r="J228" s="1"/>
    </row>
    <row r="229" spans="1:10" s="7" customFormat="1" x14ac:dyDescent="0.3">
      <c r="A229" s="1"/>
      <c r="B229" s="2"/>
      <c r="C229" s="2"/>
      <c r="D229" s="2"/>
      <c r="E229" s="2"/>
      <c r="F229" s="2"/>
      <c r="G229" s="7" t="s">
        <v>529</v>
      </c>
      <c r="J229" s="1"/>
    </row>
    <row r="230" spans="1:10" x14ac:dyDescent="0.3">
      <c r="A230" s="1"/>
      <c r="B230" s="2"/>
      <c r="C230" s="2"/>
      <c r="D230" s="2"/>
      <c r="E230" s="2"/>
      <c r="F230" s="2"/>
      <c r="G230" t="s">
        <v>142</v>
      </c>
      <c r="J230" s="1"/>
    </row>
    <row r="231" spans="1:10" s="7" customFormat="1" x14ac:dyDescent="0.3">
      <c r="A231" s="1"/>
      <c r="B231" s="2"/>
      <c r="C231" s="2"/>
      <c r="D231" s="2"/>
      <c r="E231" s="2"/>
      <c r="F231" s="2"/>
      <c r="G231" s="7" t="s">
        <v>515</v>
      </c>
      <c r="J231" s="1"/>
    </row>
    <row r="232" spans="1:10" s="7" customFormat="1" x14ac:dyDescent="0.3">
      <c r="A232" s="1"/>
      <c r="B232" s="2"/>
      <c r="C232" s="2"/>
      <c r="D232" s="2"/>
      <c r="E232" s="2"/>
      <c r="F232" s="2"/>
      <c r="G232" s="7" t="s">
        <v>560</v>
      </c>
      <c r="J232" s="1"/>
    </row>
    <row r="233" spans="1:10" s="7" customFormat="1" x14ac:dyDescent="0.3">
      <c r="A233" s="1"/>
      <c r="B233" s="2"/>
      <c r="C233" s="2"/>
      <c r="D233" s="2"/>
      <c r="E233" s="2"/>
      <c r="F233" s="2"/>
      <c r="G233" s="7" t="s">
        <v>558</v>
      </c>
      <c r="J233" s="1"/>
    </row>
    <row r="234" spans="1:10" x14ac:dyDescent="0.3">
      <c r="A234" s="1"/>
      <c r="B234" s="2"/>
      <c r="C234" s="2"/>
      <c r="D234" s="2"/>
      <c r="E234" s="2"/>
      <c r="F234" s="2"/>
      <c r="G234" t="s">
        <v>118</v>
      </c>
      <c r="J234" s="1"/>
    </row>
    <row r="235" spans="1:10" x14ac:dyDescent="0.3">
      <c r="A235" s="1"/>
      <c r="B235" s="2"/>
      <c r="C235" s="2"/>
      <c r="D235" s="2"/>
      <c r="E235" s="2"/>
      <c r="F235" s="2"/>
      <c r="G235" t="s">
        <v>144</v>
      </c>
      <c r="J235" s="1"/>
    </row>
    <row r="236" spans="1:10" s="6" customFormat="1" x14ac:dyDescent="0.3">
      <c r="A236" s="1"/>
      <c r="B236" s="2"/>
      <c r="C236" s="2"/>
      <c r="D236" s="2"/>
      <c r="E236" s="2"/>
      <c r="F236" s="2"/>
      <c r="G236" t="s">
        <v>122</v>
      </c>
      <c r="H236"/>
      <c r="I236"/>
      <c r="J236" s="1"/>
    </row>
    <row r="237" spans="1:10" s="7" customFormat="1" x14ac:dyDescent="0.3">
      <c r="A237" s="1"/>
      <c r="B237" s="2"/>
      <c r="C237" s="2"/>
      <c r="D237" s="2"/>
      <c r="E237" s="2"/>
      <c r="F237" s="2"/>
      <c r="G237" s="7" t="s">
        <v>559</v>
      </c>
      <c r="J237" s="1"/>
    </row>
    <row r="238" spans="1:10" s="7" customFormat="1" x14ac:dyDescent="0.3">
      <c r="A238" s="1"/>
      <c r="B238" s="2"/>
      <c r="C238" s="2"/>
      <c r="D238" s="2"/>
      <c r="E238" s="2"/>
      <c r="F238" s="2"/>
      <c r="G238" s="7" t="s">
        <v>561</v>
      </c>
      <c r="J238" s="1"/>
    </row>
    <row r="239" spans="1:10" x14ac:dyDescent="0.3">
      <c r="A239" s="1"/>
      <c r="B239" s="2"/>
      <c r="C239" s="2"/>
      <c r="D239" s="2"/>
      <c r="E239" s="2"/>
      <c r="F239" s="2"/>
      <c r="G239" t="s">
        <v>124</v>
      </c>
      <c r="J239" s="1"/>
    </row>
    <row r="240" spans="1:10" s="7" customFormat="1" x14ac:dyDescent="0.3">
      <c r="A240" s="1"/>
      <c r="B240" s="2"/>
      <c r="C240" s="2"/>
      <c r="D240" s="2"/>
      <c r="E240" s="2"/>
      <c r="F240" s="2"/>
      <c r="G240" s="7" t="s">
        <v>477</v>
      </c>
      <c r="J240" s="1"/>
    </row>
    <row r="241" spans="1:10" x14ac:dyDescent="0.3">
      <c r="A241" s="1"/>
      <c r="B241" s="2"/>
      <c r="C241" s="2"/>
      <c r="D241" s="2"/>
      <c r="E241" s="2"/>
      <c r="F241" s="2"/>
      <c r="G241" t="s">
        <v>145</v>
      </c>
      <c r="J241" s="1"/>
    </row>
    <row r="242" spans="1:10" x14ac:dyDescent="0.3">
      <c r="A242" s="1"/>
      <c r="B242" s="2"/>
      <c r="C242" s="2"/>
      <c r="D242" s="2"/>
      <c r="E242" s="2"/>
      <c r="F242" s="2"/>
      <c r="G242" t="s">
        <v>146</v>
      </c>
      <c r="J242" s="1"/>
    </row>
    <row r="243" spans="1:10" x14ac:dyDescent="0.3">
      <c r="A243" s="1"/>
      <c r="B243" s="2"/>
      <c r="C243" s="2"/>
      <c r="D243" s="2"/>
      <c r="E243" s="2"/>
      <c r="F243" s="2"/>
      <c r="G243" t="s">
        <v>147</v>
      </c>
      <c r="J243" s="1"/>
    </row>
    <row r="244" spans="1:10" x14ac:dyDescent="0.3">
      <c r="A244" s="1"/>
      <c r="B244" s="2"/>
      <c r="C244" s="2"/>
      <c r="D244" s="2"/>
      <c r="E244" s="2"/>
      <c r="F244" s="2"/>
      <c r="G244" t="s">
        <v>148</v>
      </c>
      <c r="J244" s="1"/>
    </row>
    <row r="245" spans="1:10" s="7" customFormat="1" x14ac:dyDescent="0.3">
      <c r="A245" s="1"/>
      <c r="B245" s="2"/>
      <c r="C245" s="2"/>
      <c r="D245" s="2"/>
      <c r="E245" s="2"/>
      <c r="F245" s="2"/>
      <c r="G245" t="s">
        <v>173</v>
      </c>
      <c r="H245"/>
      <c r="I245"/>
      <c r="J245" s="1"/>
    </row>
    <row r="246" spans="1:10" s="7" customFormat="1" x14ac:dyDescent="0.3">
      <c r="A246" s="1"/>
      <c r="B246" s="2"/>
      <c r="C246" s="2"/>
      <c r="D246" s="2"/>
      <c r="E246" s="2"/>
      <c r="F246" s="2"/>
      <c r="G246" t="s">
        <v>413</v>
      </c>
      <c r="H246"/>
      <c r="I246"/>
      <c r="J246" s="1"/>
    </row>
    <row r="247" spans="1:10" s="7" customFormat="1" x14ac:dyDescent="0.3">
      <c r="A247" s="1"/>
      <c r="B247" s="2"/>
      <c r="C247" s="2"/>
      <c r="D247" s="2"/>
      <c r="E247" s="2"/>
      <c r="F247" s="2"/>
      <c r="G247" s="7" t="s">
        <v>128</v>
      </c>
      <c r="J247" s="1"/>
    </row>
    <row r="248" spans="1:10" x14ac:dyDescent="0.3">
      <c r="A248" s="1"/>
      <c r="B248" s="2"/>
      <c r="C248" s="2"/>
      <c r="D248" s="2"/>
      <c r="E248" s="2"/>
      <c r="F248" s="2"/>
      <c r="G248" t="s">
        <v>129</v>
      </c>
      <c r="J248" s="1"/>
    </row>
    <row r="249" spans="1:10" x14ac:dyDescent="0.3">
      <c r="A249" s="1"/>
      <c r="B249" s="2"/>
      <c r="C249" s="2"/>
      <c r="D249" s="2"/>
      <c r="E249" s="2"/>
      <c r="F249" s="2"/>
      <c r="G249" t="s">
        <v>151</v>
      </c>
      <c r="J249" s="1"/>
    </row>
    <row r="250" spans="1:10" s="7" customFormat="1" x14ac:dyDescent="0.3">
      <c r="A250" s="1"/>
      <c r="B250" s="2"/>
      <c r="C250" s="2"/>
      <c r="D250" s="2"/>
      <c r="E250" s="2"/>
      <c r="F250" s="2"/>
      <c r="G250" s="7" t="s">
        <v>152</v>
      </c>
      <c r="J250" s="1"/>
    </row>
    <row r="251" spans="1:10" s="7" customFormat="1" x14ac:dyDescent="0.3">
      <c r="A251" s="1"/>
      <c r="B251" s="2"/>
      <c r="C251" s="2"/>
      <c r="D251" s="2"/>
      <c r="E251" s="2"/>
      <c r="F251" s="2"/>
      <c r="G251" s="7" t="s">
        <v>524</v>
      </c>
      <c r="J251" s="1"/>
    </row>
    <row r="252" spans="1:10" x14ac:dyDescent="0.3">
      <c r="A252" s="1"/>
      <c r="B252" s="2"/>
      <c r="C252" s="2"/>
      <c r="D252" s="2"/>
      <c r="E252" s="2"/>
      <c r="F252" s="2"/>
      <c r="G252" t="s">
        <v>153</v>
      </c>
      <c r="J252" s="1"/>
    </row>
    <row r="253" spans="1:10" x14ac:dyDescent="0.3">
      <c r="A253" s="1"/>
      <c r="B253" s="2"/>
      <c r="C253" s="2"/>
      <c r="D253" s="2"/>
      <c r="E253" s="2"/>
      <c r="F253" s="2"/>
      <c r="G253" t="s">
        <v>386</v>
      </c>
      <c r="J253" s="1"/>
    </row>
    <row r="254" spans="1:10" x14ac:dyDescent="0.3">
      <c r="A254" s="1"/>
      <c r="B254" s="2"/>
      <c r="C254" s="2"/>
      <c r="D254" s="2"/>
      <c r="E254" s="2"/>
      <c r="F254" s="2"/>
      <c r="G254" t="s">
        <v>156</v>
      </c>
      <c r="J254" s="1"/>
    </row>
    <row r="255" spans="1:10" x14ac:dyDescent="0.3">
      <c r="A255" s="1"/>
      <c r="B255" s="2"/>
      <c r="C255" s="2"/>
      <c r="D255" s="2"/>
      <c r="E255" s="2"/>
      <c r="F255" s="2"/>
      <c r="G255" t="s">
        <v>384</v>
      </c>
      <c r="J255" s="1"/>
    </row>
    <row r="256" spans="1:10" x14ac:dyDescent="0.3">
      <c r="A256" s="1"/>
      <c r="B256" s="2"/>
      <c r="C256" s="2"/>
      <c r="D256" s="2"/>
      <c r="E256" s="2"/>
      <c r="F256" s="2"/>
      <c r="G256" t="s">
        <v>405</v>
      </c>
      <c r="J256" s="1"/>
    </row>
    <row r="257" spans="1:10" x14ac:dyDescent="0.3">
      <c r="A257" s="1"/>
      <c r="B257" s="2"/>
      <c r="C257" s="2"/>
      <c r="D257" s="2"/>
      <c r="E257" s="2"/>
      <c r="F257" s="2"/>
      <c r="G257" t="s">
        <v>157</v>
      </c>
      <c r="J257" s="1"/>
    </row>
    <row r="258" spans="1:10" s="7" customFormat="1" x14ac:dyDescent="0.3">
      <c r="A258" s="1"/>
      <c r="B258" s="2"/>
      <c r="C258" s="2"/>
      <c r="D258" s="2"/>
      <c r="E258" s="2"/>
      <c r="F258" s="2"/>
      <c r="G258" s="7" t="s">
        <v>553</v>
      </c>
      <c r="J258" s="1"/>
    </row>
    <row r="259" spans="1:10" x14ac:dyDescent="0.3">
      <c r="A259" s="1"/>
      <c r="B259" s="2"/>
      <c r="C259" s="2"/>
      <c r="D259" s="2"/>
      <c r="E259" s="2"/>
      <c r="F259" s="2"/>
      <c r="G259" t="s">
        <v>445</v>
      </c>
      <c r="J259" s="1"/>
    </row>
    <row r="260" spans="1:10" x14ac:dyDescent="0.3">
      <c r="A260" s="1"/>
      <c r="B260" s="2"/>
      <c r="C260" s="2"/>
      <c r="D260" s="2"/>
      <c r="E260" s="2"/>
      <c r="F260" s="2"/>
      <c r="G260" t="s">
        <v>158</v>
      </c>
      <c r="J260" s="1"/>
    </row>
    <row r="261" spans="1:10" x14ac:dyDescent="0.3">
      <c r="A261" s="1"/>
      <c r="B261" s="2"/>
      <c r="C261" s="2"/>
      <c r="D261" s="2"/>
      <c r="E261" s="2"/>
      <c r="F261" s="2"/>
      <c r="G261" t="s">
        <v>159</v>
      </c>
      <c r="J261" s="1"/>
    </row>
    <row r="262" spans="1:10" x14ac:dyDescent="0.3">
      <c r="A262" s="1"/>
      <c r="B262" s="2"/>
      <c r="C262" s="2"/>
      <c r="D262" s="2"/>
      <c r="E262" s="2"/>
      <c r="F262" s="2"/>
      <c r="G262" t="s">
        <v>160</v>
      </c>
      <c r="J262" s="1"/>
    </row>
    <row r="263" spans="1:10" x14ac:dyDescent="0.3">
      <c r="A263" s="1"/>
      <c r="B263" s="2"/>
      <c r="C263" s="2"/>
      <c r="D263" s="2"/>
      <c r="E263" s="2"/>
      <c r="F263" s="2"/>
      <c r="G263" t="s">
        <v>392</v>
      </c>
      <c r="J263" s="1"/>
    </row>
    <row r="264" spans="1:10" x14ac:dyDescent="0.3">
      <c r="A264" s="1"/>
      <c r="B264" s="2"/>
      <c r="C264" s="2"/>
      <c r="D264" s="2"/>
      <c r="E264" s="2"/>
      <c r="F264" s="2"/>
      <c r="G264" t="s">
        <v>441</v>
      </c>
      <c r="J264" s="1"/>
    </row>
    <row r="265" spans="1:10" x14ac:dyDescent="0.3">
      <c r="A265" s="1"/>
      <c r="B265" s="2"/>
      <c r="C265" s="2"/>
      <c r="D265" s="2"/>
      <c r="E265" s="2"/>
      <c r="F265" s="2"/>
      <c r="G265" t="s">
        <v>335</v>
      </c>
      <c r="J265" s="1"/>
    </row>
    <row r="266" spans="1:10" s="6" customFormat="1" x14ac:dyDescent="0.3">
      <c r="A266" s="1"/>
      <c r="B266" s="2"/>
      <c r="C266" s="2"/>
      <c r="D266" s="2"/>
      <c r="E266" s="2"/>
      <c r="F266" s="2"/>
      <c r="G266" s="6" t="s">
        <v>456</v>
      </c>
      <c r="J266" s="1"/>
    </row>
    <row r="267" spans="1:10" x14ac:dyDescent="0.3">
      <c r="A267" s="1"/>
      <c r="B267" s="2"/>
      <c r="C267" s="2"/>
      <c r="D267" s="2"/>
      <c r="E267" s="2"/>
      <c r="F267" s="2"/>
      <c r="G267" t="s">
        <v>161</v>
      </c>
      <c r="J267" s="1"/>
    </row>
    <row r="268" spans="1:10" x14ac:dyDescent="0.3">
      <c r="A268" s="1"/>
      <c r="B268" s="2"/>
      <c r="C268" s="2"/>
      <c r="D268" s="2"/>
      <c r="E268" s="2"/>
      <c r="F268" s="2"/>
      <c r="G268" t="s">
        <v>488</v>
      </c>
      <c r="J268" s="1"/>
    </row>
    <row r="269" spans="1:10" x14ac:dyDescent="0.3">
      <c r="A269" s="1"/>
      <c r="B269" s="2"/>
      <c r="C269" s="2"/>
      <c r="D269" s="2"/>
      <c r="E269" s="2"/>
      <c r="F269" s="2"/>
      <c r="G269" t="s">
        <v>162</v>
      </c>
      <c r="J269" s="1"/>
    </row>
    <row r="270" spans="1:10" x14ac:dyDescent="0.3">
      <c r="A270" s="1"/>
      <c r="B270" s="2"/>
      <c r="C270" s="2"/>
      <c r="D270" s="2"/>
      <c r="E270" s="2"/>
      <c r="F270" s="2"/>
      <c r="G270" t="s">
        <v>356</v>
      </c>
      <c r="J270" s="1"/>
    </row>
    <row r="271" spans="1:10" x14ac:dyDescent="0.3">
      <c r="A271" s="1"/>
      <c r="B271" s="2"/>
      <c r="C271" s="2"/>
      <c r="D271" s="2"/>
      <c r="E271" s="2"/>
      <c r="F271" s="2"/>
      <c r="G271" t="s">
        <v>342</v>
      </c>
      <c r="J271" s="1"/>
    </row>
    <row r="272" spans="1:10" x14ac:dyDescent="0.3">
      <c r="A272" s="1"/>
      <c r="B272" s="2"/>
      <c r="C272" s="2"/>
      <c r="D272" s="2"/>
      <c r="E272" s="2"/>
      <c r="F272" s="2"/>
      <c r="G272" t="s">
        <v>394</v>
      </c>
      <c r="J272" s="1"/>
    </row>
    <row r="273" spans="1:10" s="7" customFormat="1" x14ac:dyDescent="0.3">
      <c r="A273" s="1"/>
      <c r="B273" s="2"/>
      <c r="C273" s="2"/>
      <c r="D273" s="2"/>
      <c r="E273" s="2"/>
      <c r="F273" s="2"/>
      <c r="G273" s="7" t="s">
        <v>487</v>
      </c>
      <c r="J273" s="1"/>
    </row>
    <row r="274" spans="1:10" x14ac:dyDescent="0.3">
      <c r="A274" s="1"/>
      <c r="B274" s="2"/>
      <c r="C274" s="2"/>
      <c r="D274" s="2"/>
      <c r="E274" s="2"/>
      <c r="F274" s="2"/>
      <c r="G274" t="s">
        <v>163</v>
      </c>
      <c r="J274" s="1"/>
    </row>
    <row r="275" spans="1:10" x14ac:dyDescent="0.3">
      <c r="A275" s="1"/>
      <c r="B275" s="2"/>
      <c r="C275" s="2"/>
      <c r="D275" s="2"/>
      <c r="E275" s="2"/>
      <c r="F275" s="2"/>
      <c r="G275" t="s">
        <v>165</v>
      </c>
      <c r="J275" s="1"/>
    </row>
    <row r="276" spans="1:10" x14ac:dyDescent="0.3">
      <c r="A276" s="1"/>
      <c r="B276" s="2"/>
      <c r="C276" s="2"/>
      <c r="D276" s="2"/>
      <c r="E276" s="2"/>
      <c r="F276" s="2"/>
      <c r="G276" t="s">
        <v>399</v>
      </c>
      <c r="J276" s="1"/>
    </row>
    <row r="277" spans="1:10" x14ac:dyDescent="0.3">
      <c r="A277" s="1"/>
      <c r="B277" s="2"/>
      <c r="C277" s="2"/>
      <c r="D277" s="2"/>
      <c r="E277" s="2"/>
      <c r="F277" s="2"/>
      <c r="G277" t="s">
        <v>375</v>
      </c>
      <c r="J277" s="1"/>
    </row>
    <row r="278" spans="1:10" s="6" customFormat="1" x14ac:dyDescent="0.3">
      <c r="A278" s="1"/>
      <c r="B278" s="2"/>
      <c r="C278" s="2"/>
      <c r="D278" s="2"/>
      <c r="E278" s="2"/>
      <c r="F278" s="2"/>
      <c r="G278" s="6" t="s">
        <v>454</v>
      </c>
      <c r="J278" s="1"/>
    </row>
    <row r="279" spans="1:10" x14ac:dyDescent="0.3">
      <c r="A279" s="1"/>
      <c r="B279" s="2"/>
      <c r="C279" s="2"/>
      <c r="D279" s="2"/>
      <c r="E279" s="2"/>
      <c r="F279" s="2"/>
      <c r="G279" t="s">
        <v>388</v>
      </c>
      <c r="J279" s="1"/>
    </row>
    <row r="280" spans="1:10" s="7" customFormat="1" x14ac:dyDescent="0.3">
      <c r="A280" s="1"/>
      <c r="B280" s="2"/>
      <c r="C280" s="2"/>
      <c r="D280" s="2"/>
      <c r="E280" s="2"/>
      <c r="F280" s="2"/>
      <c r="G280" s="7" t="s">
        <v>521</v>
      </c>
      <c r="J280" s="1"/>
    </row>
    <row r="281" spans="1:10" x14ac:dyDescent="0.3">
      <c r="A281" s="1"/>
      <c r="B281" s="2"/>
      <c r="C281" s="2"/>
      <c r="D281" s="2"/>
      <c r="E281" s="2"/>
      <c r="F281" s="2"/>
      <c r="G281" t="s">
        <v>166</v>
      </c>
      <c r="J281" s="1"/>
    </row>
    <row r="282" spans="1:10" x14ac:dyDescent="0.3">
      <c r="A282" s="1"/>
      <c r="B282" s="2"/>
      <c r="C282" s="2"/>
      <c r="D282" s="2"/>
      <c r="E282" s="2"/>
      <c r="F282" s="2"/>
      <c r="G282" t="s">
        <v>167</v>
      </c>
      <c r="J282" s="1"/>
    </row>
    <row r="283" spans="1:10" x14ac:dyDescent="0.3">
      <c r="A283" s="1"/>
      <c r="B283" s="2"/>
      <c r="C283" s="2"/>
      <c r="D283" s="2"/>
      <c r="E283" s="2"/>
      <c r="F283" s="2"/>
      <c r="G283" t="s">
        <v>352</v>
      </c>
      <c r="J283" s="1"/>
    </row>
    <row r="284" spans="1:10" s="7" customFormat="1" x14ac:dyDescent="0.3">
      <c r="A284" s="1"/>
      <c r="B284" s="2"/>
      <c r="C284" s="2"/>
      <c r="D284" s="2"/>
      <c r="E284" s="2"/>
      <c r="F284" s="2"/>
      <c r="J284" s="1"/>
    </row>
    <row r="285" spans="1:10" x14ac:dyDescent="0.3">
      <c r="A285" s="1">
        <f>+A227+1</f>
        <v>50</v>
      </c>
      <c r="B285" s="2">
        <v>46100</v>
      </c>
      <c r="C285" s="2">
        <f>+(D285-B285)/2+B285</f>
        <v>55375</v>
      </c>
      <c r="D285" s="2">
        <f>+(F285-B285)/2+B285</f>
        <v>64650</v>
      </c>
      <c r="E285" s="2">
        <f>+(F285-D285)/2+D285</f>
        <v>73925</v>
      </c>
      <c r="F285" s="2">
        <v>83200</v>
      </c>
      <c r="G285" t="s">
        <v>169</v>
      </c>
      <c r="J285" s="1"/>
    </row>
    <row r="286" spans="1:10" x14ac:dyDescent="0.3">
      <c r="A286" s="1"/>
      <c r="B286" s="2"/>
      <c r="C286" s="2"/>
      <c r="D286" s="2"/>
      <c r="E286" s="2"/>
      <c r="F286" s="2"/>
      <c r="G286" t="s">
        <v>170</v>
      </c>
      <c r="J286" s="1"/>
    </row>
    <row r="287" spans="1:10" x14ac:dyDescent="0.3">
      <c r="A287" s="1"/>
      <c r="B287" s="2"/>
      <c r="C287" s="2"/>
      <c r="D287" s="2"/>
      <c r="E287" s="2"/>
      <c r="F287" s="2"/>
      <c r="G287" t="s">
        <v>143</v>
      </c>
      <c r="J287" s="1"/>
    </row>
    <row r="288" spans="1:10" x14ac:dyDescent="0.3">
      <c r="A288" s="1"/>
      <c r="B288" s="2"/>
      <c r="C288" s="2"/>
      <c r="D288" s="2"/>
      <c r="E288" s="2"/>
      <c r="F288" s="2"/>
      <c r="G288" t="s">
        <v>361</v>
      </c>
      <c r="J288" s="1"/>
    </row>
    <row r="289" spans="1:10" s="7" customFormat="1" x14ac:dyDescent="0.3">
      <c r="A289" s="1"/>
      <c r="B289" s="2"/>
      <c r="C289" s="2"/>
      <c r="D289" s="2"/>
      <c r="E289" s="2"/>
      <c r="F289" s="2"/>
      <c r="G289" t="s">
        <v>360</v>
      </c>
      <c r="H289"/>
      <c r="I289"/>
      <c r="J289" s="1"/>
    </row>
    <row r="290" spans="1:10" x14ac:dyDescent="0.3">
      <c r="A290" s="1"/>
      <c r="B290" s="2"/>
      <c r="C290" s="2"/>
      <c r="D290" s="2"/>
      <c r="E290" s="2"/>
      <c r="F290" s="2"/>
      <c r="G290" t="s">
        <v>434</v>
      </c>
      <c r="J290" s="1"/>
    </row>
    <row r="291" spans="1:10" x14ac:dyDescent="0.3">
      <c r="A291" s="1"/>
      <c r="B291" s="2"/>
      <c r="C291" s="2"/>
      <c r="D291" s="2"/>
      <c r="E291" s="2"/>
      <c r="F291" s="2"/>
      <c r="G291" t="s">
        <v>171</v>
      </c>
      <c r="J291" s="1"/>
    </row>
    <row r="292" spans="1:10" x14ac:dyDescent="0.3">
      <c r="A292" s="1"/>
      <c r="B292" s="2"/>
      <c r="C292" s="2"/>
      <c r="D292" s="2"/>
      <c r="E292" s="2"/>
      <c r="F292" s="2"/>
      <c r="G292" t="s">
        <v>172</v>
      </c>
      <c r="J292" s="1"/>
    </row>
    <row r="293" spans="1:10" x14ac:dyDescent="0.3">
      <c r="A293" s="1"/>
      <c r="B293" s="2"/>
      <c r="C293" s="2"/>
      <c r="D293" s="2"/>
      <c r="E293" s="2"/>
      <c r="F293" s="2"/>
      <c r="G293" t="s">
        <v>149</v>
      </c>
      <c r="J293" s="1"/>
    </row>
    <row r="294" spans="1:10" s="7" customFormat="1" x14ac:dyDescent="0.3">
      <c r="A294" s="1"/>
      <c r="B294" s="2"/>
      <c r="C294" s="2"/>
      <c r="D294" s="2"/>
      <c r="E294" s="2"/>
      <c r="F294" s="2"/>
      <c r="G294" s="7" t="s">
        <v>519</v>
      </c>
      <c r="J294" s="1"/>
    </row>
    <row r="295" spans="1:10" x14ac:dyDescent="0.3">
      <c r="A295" s="1"/>
      <c r="B295" s="2"/>
      <c r="C295" s="2"/>
      <c r="D295" s="2"/>
      <c r="E295" s="2"/>
      <c r="F295" s="2"/>
      <c r="G295" t="s">
        <v>404</v>
      </c>
      <c r="J295" s="1"/>
    </row>
    <row r="296" spans="1:10" x14ac:dyDescent="0.3">
      <c r="A296" s="1"/>
      <c r="B296" s="2"/>
      <c r="C296" s="2"/>
      <c r="D296" s="2"/>
      <c r="E296" s="2"/>
      <c r="F296" s="2"/>
      <c r="G296" t="s">
        <v>417</v>
      </c>
      <c r="J296" s="1"/>
    </row>
    <row r="297" spans="1:10" x14ac:dyDescent="0.3">
      <c r="A297" s="1"/>
      <c r="B297" s="2"/>
      <c r="C297" s="2"/>
      <c r="D297" s="2"/>
      <c r="E297" s="2"/>
      <c r="F297" s="2"/>
      <c r="G297" t="s">
        <v>369</v>
      </c>
      <c r="J297" s="1"/>
    </row>
    <row r="298" spans="1:10" x14ac:dyDescent="0.3">
      <c r="A298" s="1"/>
      <c r="B298" s="2"/>
      <c r="C298" s="2"/>
      <c r="D298" s="2"/>
      <c r="E298" s="2"/>
      <c r="F298" s="2"/>
      <c r="G298" t="s">
        <v>174</v>
      </c>
      <c r="J298" s="1"/>
    </row>
    <row r="299" spans="1:10" s="7" customFormat="1" x14ac:dyDescent="0.3">
      <c r="A299" s="1"/>
      <c r="B299" s="2"/>
      <c r="C299" s="2"/>
      <c r="D299" s="2"/>
      <c r="E299" s="2"/>
      <c r="F299" s="2"/>
      <c r="G299" s="7" t="s">
        <v>537</v>
      </c>
      <c r="J299" s="1"/>
    </row>
    <row r="300" spans="1:10" x14ac:dyDescent="0.3">
      <c r="A300" s="1"/>
      <c r="B300" s="2"/>
      <c r="C300" s="2"/>
      <c r="D300" s="2"/>
      <c r="E300" s="2"/>
      <c r="F300" s="2"/>
      <c r="G300" t="s">
        <v>154</v>
      </c>
      <c r="J300" s="1"/>
    </row>
    <row r="301" spans="1:10" x14ac:dyDescent="0.3">
      <c r="A301" s="1"/>
      <c r="B301" s="2"/>
      <c r="C301" s="2"/>
      <c r="D301" s="2"/>
      <c r="E301" s="2"/>
      <c r="F301" s="2"/>
      <c r="G301" t="s">
        <v>155</v>
      </c>
      <c r="J301" s="1"/>
    </row>
    <row r="302" spans="1:10" s="7" customFormat="1" x14ac:dyDescent="0.3">
      <c r="A302" s="1"/>
      <c r="B302" s="2"/>
      <c r="C302" s="2"/>
      <c r="D302" s="2"/>
      <c r="E302" s="2"/>
      <c r="F302" s="2"/>
      <c r="G302" s="7" t="s">
        <v>500</v>
      </c>
      <c r="J302" s="1"/>
    </row>
    <row r="303" spans="1:10" x14ac:dyDescent="0.3">
      <c r="A303" s="1"/>
      <c r="B303" s="2"/>
      <c r="C303" s="2"/>
      <c r="D303" s="2"/>
      <c r="E303" s="2"/>
      <c r="F303" s="2"/>
      <c r="G303" t="s">
        <v>175</v>
      </c>
      <c r="J303" s="1"/>
    </row>
    <row r="304" spans="1:10" x14ac:dyDescent="0.3">
      <c r="A304" s="1"/>
      <c r="B304" s="2"/>
      <c r="C304" s="2"/>
      <c r="D304" s="2"/>
      <c r="E304" s="2"/>
      <c r="F304" s="2"/>
      <c r="G304" t="s">
        <v>176</v>
      </c>
      <c r="J304" s="1"/>
    </row>
    <row r="305" spans="1:10" x14ac:dyDescent="0.3">
      <c r="A305" s="1"/>
      <c r="B305" s="2"/>
      <c r="C305" s="2"/>
      <c r="D305" s="2"/>
      <c r="E305" s="2"/>
      <c r="F305" s="2"/>
      <c r="G305" t="s">
        <v>177</v>
      </c>
      <c r="J305" s="1"/>
    </row>
    <row r="306" spans="1:10" x14ac:dyDescent="0.3">
      <c r="A306" s="1"/>
      <c r="B306" s="2"/>
      <c r="C306" s="2"/>
      <c r="D306" s="2"/>
      <c r="E306" s="2"/>
      <c r="F306" s="2"/>
      <c r="G306" t="s">
        <v>178</v>
      </c>
      <c r="J306" s="1"/>
    </row>
    <row r="307" spans="1:10" x14ac:dyDescent="0.3">
      <c r="A307" s="1"/>
      <c r="B307" s="2"/>
      <c r="C307" s="2"/>
      <c r="D307" s="2"/>
      <c r="E307" s="2"/>
      <c r="F307" s="2"/>
      <c r="G307" t="s">
        <v>179</v>
      </c>
      <c r="J307" s="1"/>
    </row>
    <row r="308" spans="1:10" x14ac:dyDescent="0.3">
      <c r="A308" s="1"/>
      <c r="B308" s="2"/>
      <c r="C308" s="2"/>
      <c r="D308" s="2"/>
      <c r="E308" s="2"/>
      <c r="F308" s="2"/>
      <c r="G308" t="s">
        <v>357</v>
      </c>
      <c r="J308" s="1"/>
    </row>
    <row r="309" spans="1:10" x14ac:dyDescent="0.3">
      <c r="A309" s="1"/>
      <c r="B309" s="2"/>
      <c r="C309" s="2"/>
      <c r="D309" s="2"/>
      <c r="E309" s="2"/>
      <c r="F309" s="2"/>
      <c r="G309" t="s">
        <v>180</v>
      </c>
      <c r="J309" s="1"/>
    </row>
    <row r="310" spans="1:10" x14ac:dyDescent="0.3">
      <c r="A310" s="1"/>
      <c r="B310" s="2"/>
      <c r="C310" s="2"/>
      <c r="D310" s="2"/>
      <c r="E310" s="2"/>
      <c r="F310" s="2"/>
      <c r="G310" t="s">
        <v>326</v>
      </c>
      <c r="J310" s="1"/>
    </row>
    <row r="311" spans="1:10" x14ac:dyDescent="0.3">
      <c r="A311" s="1"/>
      <c r="B311" s="2"/>
      <c r="C311" s="2"/>
      <c r="D311" s="2"/>
      <c r="E311" s="2"/>
      <c r="F311" s="2"/>
      <c r="G311" t="s">
        <v>181</v>
      </c>
      <c r="J311" s="1"/>
    </row>
    <row r="312" spans="1:10" s="7" customFormat="1" x14ac:dyDescent="0.3">
      <c r="A312" s="1"/>
      <c r="B312" s="2"/>
      <c r="C312" s="2"/>
      <c r="D312" s="2"/>
      <c r="E312" s="2"/>
      <c r="F312" s="2"/>
      <c r="G312" t="s">
        <v>368</v>
      </c>
      <c r="H312"/>
      <c r="I312"/>
      <c r="J312" s="1"/>
    </row>
    <row r="313" spans="1:10" x14ac:dyDescent="0.3">
      <c r="A313" s="1"/>
      <c r="B313" s="2"/>
      <c r="C313" s="2"/>
      <c r="D313" s="2"/>
      <c r="E313" s="2"/>
      <c r="F313" s="2"/>
      <c r="G313" t="s">
        <v>182</v>
      </c>
      <c r="J313" s="1"/>
    </row>
    <row r="314" spans="1:10" x14ac:dyDescent="0.3">
      <c r="A314" s="1"/>
      <c r="B314" s="2"/>
      <c r="C314" s="2"/>
      <c r="D314" s="2"/>
      <c r="E314" s="2"/>
      <c r="F314" s="2"/>
      <c r="G314" t="s">
        <v>183</v>
      </c>
      <c r="J314" s="1"/>
    </row>
    <row r="315" spans="1:10" s="7" customFormat="1" x14ac:dyDescent="0.3">
      <c r="A315" s="1"/>
      <c r="B315" s="2"/>
      <c r="C315" s="2"/>
      <c r="D315" s="2"/>
      <c r="E315" s="2"/>
      <c r="F315" s="2"/>
      <c r="G315" s="7" t="s">
        <v>478</v>
      </c>
      <c r="J315" s="1"/>
    </row>
    <row r="316" spans="1:10" x14ac:dyDescent="0.3">
      <c r="A316" s="1"/>
      <c r="B316" s="2"/>
      <c r="C316" s="2"/>
      <c r="D316" s="2"/>
      <c r="E316" s="2"/>
      <c r="F316" s="2"/>
      <c r="G316" t="s">
        <v>348</v>
      </c>
      <c r="J316" s="1"/>
    </row>
    <row r="317" spans="1:10" x14ac:dyDescent="0.3">
      <c r="A317" s="1"/>
      <c r="B317" s="2"/>
      <c r="C317" s="2"/>
      <c r="D317" s="2"/>
      <c r="E317" s="2"/>
      <c r="F317" s="2"/>
      <c r="G317" t="s">
        <v>371</v>
      </c>
      <c r="J317" s="1"/>
    </row>
    <row r="318" spans="1:10" x14ac:dyDescent="0.3">
      <c r="A318" s="1"/>
      <c r="B318" s="2"/>
      <c r="C318" s="2"/>
      <c r="D318" s="2"/>
      <c r="E318" s="2"/>
      <c r="F318" s="2"/>
      <c r="G318" t="s">
        <v>416</v>
      </c>
      <c r="J318" s="1"/>
    </row>
    <row r="319" spans="1:10" x14ac:dyDescent="0.3">
      <c r="A319" s="1"/>
      <c r="B319" s="2"/>
      <c r="C319" s="2"/>
      <c r="D319" s="2"/>
      <c r="E319" s="2"/>
      <c r="F319" s="2"/>
      <c r="G319" t="s">
        <v>184</v>
      </c>
      <c r="J319" s="1"/>
    </row>
    <row r="320" spans="1:10" x14ac:dyDescent="0.3">
      <c r="A320" s="1"/>
      <c r="B320" s="2"/>
      <c r="C320" s="2"/>
      <c r="D320" s="2"/>
      <c r="E320" s="2"/>
      <c r="F320" s="2"/>
      <c r="G320" t="s">
        <v>409</v>
      </c>
      <c r="J320" s="1"/>
    </row>
    <row r="321" spans="1:10" x14ac:dyDescent="0.3">
      <c r="A321" s="1"/>
      <c r="B321" s="2"/>
      <c r="C321" s="2"/>
      <c r="D321" s="2"/>
      <c r="E321" s="2"/>
      <c r="F321" s="2"/>
      <c r="G321" t="s">
        <v>164</v>
      </c>
      <c r="J321" s="1"/>
    </row>
    <row r="322" spans="1:10" s="6" customFormat="1" x14ac:dyDescent="0.3">
      <c r="A322" s="1"/>
      <c r="B322" s="2"/>
      <c r="C322" s="2"/>
      <c r="D322" s="2"/>
      <c r="E322" s="2"/>
      <c r="F322" s="2"/>
      <c r="G322" t="s">
        <v>402</v>
      </c>
      <c r="H322"/>
      <c r="I322"/>
      <c r="J322" s="1"/>
    </row>
    <row r="323" spans="1:10" s="6" customFormat="1" x14ac:dyDescent="0.3">
      <c r="A323" s="1"/>
      <c r="B323" s="2"/>
      <c r="C323" s="2"/>
      <c r="D323" s="2"/>
      <c r="E323" s="2"/>
      <c r="F323" s="2"/>
      <c r="G323" t="s">
        <v>403</v>
      </c>
      <c r="H323"/>
      <c r="I323"/>
      <c r="J323" s="1"/>
    </row>
    <row r="324" spans="1:10" x14ac:dyDescent="0.3">
      <c r="A324" s="1"/>
      <c r="B324" s="2"/>
      <c r="C324" s="2"/>
      <c r="D324" s="2"/>
      <c r="E324" s="2"/>
      <c r="F324" s="2"/>
      <c r="G324" t="s">
        <v>372</v>
      </c>
      <c r="J324" s="1"/>
    </row>
    <row r="325" spans="1:10" s="7" customFormat="1" x14ac:dyDescent="0.3">
      <c r="A325" s="1"/>
      <c r="B325" s="2"/>
      <c r="C325" s="2"/>
      <c r="D325" s="2"/>
      <c r="E325" s="2"/>
      <c r="F325" s="2"/>
      <c r="G325" t="s">
        <v>484</v>
      </c>
      <c r="H325"/>
      <c r="I325"/>
      <c r="J325" s="1"/>
    </row>
    <row r="326" spans="1:10" s="7" customFormat="1" x14ac:dyDescent="0.3">
      <c r="A326" s="1"/>
      <c r="B326" s="2"/>
      <c r="C326" s="2"/>
      <c r="D326" s="2"/>
      <c r="E326" s="2"/>
      <c r="F326" s="2"/>
      <c r="G326" s="7" t="s">
        <v>568</v>
      </c>
      <c r="J326" s="1"/>
    </row>
    <row r="327" spans="1:10" x14ac:dyDescent="0.3">
      <c r="A327" s="1"/>
      <c r="B327" s="2"/>
      <c r="C327" s="2"/>
      <c r="D327" s="2"/>
      <c r="E327" s="2"/>
      <c r="F327" s="2"/>
      <c r="G327" t="s">
        <v>447</v>
      </c>
      <c r="J327" s="1"/>
    </row>
    <row r="328" spans="1:10" x14ac:dyDescent="0.3">
      <c r="A328" s="1"/>
      <c r="B328" s="2"/>
      <c r="C328" s="2"/>
      <c r="D328" s="2"/>
      <c r="E328" s="2"/>
      <c r="F328" s="2"/>
      <c r="G328" t="s">
        <v>185</v>
      </c>
      <c r="J328" s="1"/>
    </row>
    <row r="329" spans="1:10" x14ac:dyDescent="0.3">
      <c r="A329" s="1"/>
      <c r="B329" s="2"/>
      <c r="C329" s="2"/>
      <c r="D329" s="2"/>
      <c r="E329" s="2"/>
      <c r="F329" s="2"/>
      <c r="G329" t="s">
        <v>376</v>
      </c>
      <c r="J329" s="1"/>
    </row>
    <row r="330" spans="1:10" x14ac:dyDescent="0.3">
      <c r="A330" s="1"/>
      <c r="B330" s="2"/>
      <c r="C330" s="2"/>
      <c r="D330" s="2"/>
      <c r="E330" s="2"/>
      <c r="F330" s="2"/>
      <c r="G330" t="s">
        <v>316</v>
      </c>
      <c r="J330" s="1"/>
    </row>
    <row r="331" spans="1:10" x14ac:dyDescent="0.3">
      <c r="A331" s="1"/>
      <c r="B331" s="2"/>
      <c r="C331" s="2"/>
      <c r="D331" s="2"/>
      <c r="E331" s="2"/>
      <c r="F331" s="2"/>
      <c r="G331" t="s">
        <v>446</v>
      </c>
      <c r="J331" s="1"/>
    </row>
    <row r="332" spans="1:10" x14ac:dyDescent="0.3">
      <c r="A332" s="1"/>
      <c r="B332" s="2"/>
      <c r="C332" s="2"/>
      <c r="D332" s="2"/>
      <c r="E332" s="2"/>
      <c r="F332" s="2"/>
      <c r="J332" s="1"/>
    </row>
    <row r="333" spans="1:10" x14ac:dyDescent="0.3">
      <c r="A333" s="1">
        <f>+A285+1</f>
        <v>51</v>
      </c>
      <c r="B333" s="2">
        <v>50700</v>
      </c>
      <c r="C333" s="2">
        <f>+(D333-B333)/2+B333</f>
        <v>60900</v>
      </c>
      <c r="D333" s="2">
        <f>+(F333-B333)/2+B333</f>
        <v>71100</v>
      </c>
      <c r="E333" s="2">
        <f>+(F333-D333)/2+D333</f>
        <v>81300</v>
      </c>
      <c r="F333" s="2">
        <v>91500</v>
      </c>
      <c r="G333" t="s">
        <v>186</v>
      </c>
      <c r="J333" s="1"/>
    </row>
    <row r="334" spans="1:10" x14ac:dyDescent="0.3">
      <c r="A334" s="1"/>
      <c r="B334" s="2"/>
      <c r="C334" s="2"/>
      <c r="D334" s="2"/>
      <c r="E334" s="2"/>
      <c r="F334" s="2"/>
      <c r="G334" t="s">
        <v>359</v>
      </c>
      <c r="J334" s="1"/>
    </row>
    <row r="335" spans="1:10" x14ac:dyDescent="0.3">
      <c r="A335" s="1"/>
      <c r="B335" s="2"/>
      <c r="C335" s="2"/>
      <c r="D335" s="2"/>
      <c r="E335" s="2"/>
      <c r="F335" s="2"/>
      <c r="G335" t="s">
        <v>187</v>
      </c>
      <c r="J335" s="1"/>
    </row>
    <row r="336" spans="1:10" x14ac:dyDescent="0.3">
      <c r="A336" s="1"/>
      <c r="B336" s="2"/>
      <c r="C336" s="2"/>
      <c r="D336" s="2"/>
      <c r="E336" s="2"/>
      <c r="F336" s="2"/>
      <c r="G336" t="s">
        <v>189</v>
      </c>
      <c r="J336" s="1"/>
    </row>
    <row r="337" spans="1:10" x14ac:dyDescent="0.3">
      <c r="A337" s="1"/>
      <c r="B337" s="2"/>
      <c r="C337" s="2"/>
      <c r="D337" s="2"/>
      <c r="E337" s="2"/>
      <c r="F337" s="2"/>
      <c r="G337" t="s">
        <v>190</v>
      </c>
      <c r="J337" s="1"/>
    </row>
    <row r="338" spans="1:10" s="7" customFormat="1" x14ac:dyDescent="0.3">
      <c r="A338" s="1"/>
      <c r="B338" s="2"/>
      <c r="C338" s="2"/>
      <c r="D338" s="2"/>
      <c r="E338" s="2"/>
      <c r="F338" s="2"/>
      <c r="G338" s="7" t="s">
        <v>532</v>
      </c>
      <c r="J338" s="1"/>
    </row>
    <row r="339" spans="1:10" x14ac:dyDescent="0.3">
      <c r="A339" s="1"/>
      <c r="B339" s="2"/>
      <c r="C339" s="2"/>
      <c r="D339" s="2"/>
      <c r="E339" s="2"/>
      <c r="F339" s="2"/>
      <c r="G339" t="s">
        <v>191</v>
      </c>
      <c r="J339" s="1"/>
    </row>
    <row r="340" spans="1:10" x14ac:dyDescent="0.3">
      <c r="A340" s="1"/>
      <c r="B340" s="2"/>
      <c r="C340" s="2"/>
      <c r="D340" s="2"/>
      <c r="E340" s="2"/>
      <c r="F340" s="2"/>
      <c r="G340" t="s">
        <v>192</v>
      </c>
      <c r="J340" s="1"/>
    </row>
    <row r="341" spans="1:10" x14ac:dyDescent="0.3">
      <c r="A341" s="1"/>
      <c r="B341" s="2"/>
      <c r="C341" s="2"/>
      <c r="D341" s="2"/>
      <c r="E341" s="2"/>
      <c r="F341" s="2"/>
      <c r="G341" t="s">
        <v>387</v>
      </c>
      <c r="J341" s="1"/>
    </row>
    <row r="342" spans="1:10" x14ac:dyDescent="0.3">
      <c r="A342" s="1"/>
      <c r="B342" s="2"/>
      <c r="C342" s="2"/>
      <c r="D342" s="2"/>
      <c r="E342" s="2"/>
      <c r="F342" s="2"/>
      <c r="G342" t="s">
        <v>193</v>
      </c>
      <c r="J342" s="1"/>
    </row>
    <row r="343" spans="1:10" x14ac:dyDescent="0.3">
      <c r="A343" s="1"/>
      <c r="B343" s="2"/>
      <c r="C343" s="2"/>
      <c r="D343" s="2"/>
      <c r="E343" s="2"/>
      <c r="F343" s="2"/>
      <c r="G343" t="s">
        <v>333</v>
      </c>
      <c r="J343" s="1"/>
    </row>
    <row r="344" spans="1:10" x14ac:dyDescent="0.3">
      <c r="A344" s="1"/>
      <c r="B344" s="2"/>
      <c r="C344" s="2"/>
      <c r="D344" s="2"/>
      <c r="E344" s="2"/>
      <c r="F344" s="2"/>
      <c r="G344" t="s">
        <v>194</v>
      </c>
      <c r="J344" s="1"/>
    </row>
    <row r="345" spans="1:10" x14ac:dyDescent="0.3">
      <c r="A345" s="1"/>
      <c r="B345" s="2"/>
      <c r="C345" s="2"/>
      <c r="D345" s="2"/>
      <c r="E345" s="2"/>
      <c r="F345" s="2"/>
      <c r="G345" t="s">
        <v>195</v>
      </c>
      <c r="J345" s="1"/>
    </row>
    <row r="346" spans="1:10" x14ac:dyDescent="0.3">
      <c r="A346" s="1"/>
      <c r="B346" s="2"/>
      <c r="C346" s="2"/>
      <c r="D346" s="2"/>
      <c r="E346" s="2"/>
      <c r="F346" s="2"/>
      <c r="G346" t="s">
        <v>196</v>
      </c>
      <c r="J346" s="1"/>
    </row>
    <row r="347" spans="1:10" s="7" customFormat="1" x14ac:dyDescent="0.3">
      <c r="A347" s="1"/>
      <c r="B347" s="2"/>
      <c r="C347" s="2"/>
      <c r="D347" s="2"/>
      <c r="E347" s="2"/>
      <c r="F347" s="2"/>
      <c r="G347" s="7" t="s">
        <v>522</v>
      </c>
      <c r="J347" s="1"/>
    </row>
    <row r="348" spans="1:10" x14ac:dyDescent="0.3">
      <c r="A348" s="1"/>
      <c r="B348" s="2"/>
      <c r="C348" s="2"/>
      <c r="D348" s="2"/>
      <c r="E348" s="2"/>
      <c r="F348" s="2"/>
      <c r="G348" t="s">
        <v>197</v>
      </c>
      <c r="J348" s="1"/>
    </row>
    <row r="349" spans="1:10" x14ac:dyDescent="0.3">
      <c r="A349" s="1"/>
      <c r="B349" s="2"/>
      <c r="C349" s="2"/>
      <c r="D349" s="2"/>
      <c r="E349" s="2"/>
      <c r="F349" s="2"/>
      <c r="G349" t="s">
        <v>338</v>
      </c>
      <c r="J349" s="1"/>
    </row>
    <row r="350" spans="1:10" s="7" customFormat="1" x14ac:dyDescent="0.3">
      <c r="A350" s="1"/>
      <c r="B350" s="2"/>
      <c r="C350" s="2"/>
      <c r="D350" s="2"/>
      <c r="E350" s="2"/>
      <c r="F350" s="2"/>
      <c r="G350" s="7" t="s">
        <v>518</v>
      </c>
      <c r="J350" s="1"/>
    </row>
    <row r="351" spans="1:10" s="7" customFormat="1" x14ac:dyDescent="0.3">
      <c r="A351" s="1"/>
      <c r="B351" s="2"/>
      <c r="C351" s="2"/>
      <c r="D351" s="2"/>
      <c r="E351" s="2"/>
      <c r="F351" s="2"/>
      <c r="G351" t="s">
        <v>150</v>
      </c>
      <c r="H351"/>
      <c r="I351"/>
      <c r="J351" s="1"/>
    </row>
    <row r="352" spans="1:10" x14ac:dyDescent="0.3">
      <c r="A352" s="1"/>
      <c r="B352" s="2"/>
      <c r="C352" s="2"/>
      <c r="D352" s="2"/>
      <c r="E352" s="2"/>
      <c r="F352" s="2"/>
      <c r="G352" t="s">
        <v>198</v>
      </c>
      <c r="J352" s="1"/>
    </row>
    <row r="353" spans="1:10" s="7" customFormat="1" x14ac:dyDescent="0.3">
      <c r="A353" s="1"/>
      <c r="B353" s="2"/>
      <c r="C353" s="2"/>
      <c r="D353" s="2"/>
      <c r="E353" s="2"/>
      <c r="F353" s="2"/>
      <c r="G353" s="7" t="s">
        <v>461</v>
      </c>
      <c r="J353" s="1"/>
    </row>
    <row r="354" spans="1:10" s="7" customFormat="1" x14ac:dyDescent="0.3">
      <c r="A354" s="1"/>
      <c r="B354" s="2"/>
      <c r="C354" s="2"/>
      <c r="D354" s="2"/>
      <c r="E354" s="2"/>
      <c r="F354" s="2"/>
      <c r="G354" s="7" t="s">
        <v>491</v>
      </c>
      <c r="J354" s="1"/>
    </row>
    <row r="355" spans="1:10" s="7" customFormat="1" x14ac:dyDescent="0.3">
      <c r="A355" s="1"/>
      <c r="B355" s="2"/>
      <c r="C355" s="2"/>
      <c r="D355" s="2"/>
      <c r="E355" s="2"/>
      <c r="F355" s="2"/>
      <c r="G355" s="7" t="s">
        <v>463</v>
      </c>
      <c r="J355" s="1"/>
    </row>
    <row r="356" spans="1:10" x14ac:dyDescent="0.3">
      <c r="A356" s="1"/>
      <c r="B356" s="2"/>
      <c r="C356" s="2"/>
      <c r="D356" s="2"/>
      <c r="E356" s="2"/>
      <c r="F356" s="2"/>
      <c r="G356" t="s">
        <v>199</v>
      </c>
      <c r="J356" s="1"/>
    </row>
    <row r="357" spans="1:10" x14ac:dyDescent="0.3">
      <c r="A357" s="1"/>
      <c r="B357" s="2"/>
      <c r="C357" s="2"/>
      <c r="D357" s="2"/>
      <c r="E357" s="2"/>
      <c r="F357" s="2"/>
      <c r="G357" t="s">
        <v>200</v>
      </c>
      <c r="J357" s="1"/>
    </row>
    <row r="358" spans="1:10" x14ac:dyDescent="0.3">
      <c r="A358" s="1"/>
      <c r="B358" s="2"/>
      <c r="C358" s="2"/>
      <c r="D358" s="2"/>
      <c r="E358" s="2"/>
      <c r="F358" s="2"/>
      <c r="G358" t="s">
        <v>201</v>
      </c>
      <c r="J358" s="1"/>
    </row>
    <row r="359" spans="1:10" x14ac:dyDescent="0.3">
      <c r="A359" s="1"/>
      <c r="B359" s="2"/>
      <c r="C359" s="2"/>
      <c r="D359" s="2"/>
      <c r="E359" s="2"/>
      <c r="F359" s="2"/>
      <c r="G359" t="s">
        <v>202</v>
      </c>
      <c r="J359" s="1"/>
    </row>
    <row r="360" spans="1:10" x14ac:dyDescent="0.3">
      <c r="A360" s="1"/>
      <c r="B360" s="2"/>
      <c r="C360" s="2"/>
      <c r="D360" s="2"/>
      <c r="E360" s="2"/>
      <c r="F360" s="2"/>
      <c r="G360" t="s">
        <v>203</v>
      </c>
      <c r="J360" s="1"/>
    </row>
    <row r="361" spans="1:10" x14ac:dyDescent="0.3">
      <c r="A361" s="1"/>
      <c r="B361" s="2"/>
      <c r="C361" s="2"/>
      <c r="D361" s="2"/>
      <c r="E361" s="2"/>
      <c r="F361" s="2"/>
      <c r="G361" t="s">
        <v>205</v>
      </c>
      <c r="J361" s="1"/>
    </row>
    <row r="362" spans="1:10" x14ac:dyDescent="0.3">
      <c r="A362" s="1"/>
      <c r="B362" s="2"/>
      <c r="C362" s="2"/>
      <c r="D362" s="2"/>
      <c r="E362" s="2"/>
      <c r="F362" s="2"/>
      <c r="G362" t="s">
        <v>486</v>
      </c>
      <c r="J362" s="1"/>
    </row>
    <row r="363" spans="1:10" s="7" customFormat="1" x14ac:dyDescent="0.3">
      <c r="A363" s="1"/>
      <c r="B363" s="2"/>
      <c r="C363" s="2"/>
      <c r="D363" s="2"/>
      <c r="E363" s="2"/>
      <c r="F363" s="2"/>
      <c r="G363" s="7" t="s">
        <v>485</v>
      </c>
      <c r="J363" s="1"/>
    </row>
    <row r="364" spans="1:10" x14ac:dyDescent="0.3">
      <c r="A364" s="1"/>
      <c r="B364" s="2"/>
      <c r="C364" s="2"/>
      <c r="D364" s="2"/>
      <c r="E364" s="2"/>
      <c r="F364" s="2"/>
      <c r="G364" t="s">
        <v>206</v>
      </c>
      <c r="J364" s="1"/>
    </row>
    <row r="365" spans="1:10" s="6" customFormat="1" x14ac:dyDescent="0.3">
      <c r="A365" s="1"/>
      <c r="B365" s="2"/>
      <c r="C365" s="2"/>
      <c r="D365" s="2"/>
      <c r="E365" s="2"/>
      <c r="F365" s="2"/>
      <c r="G365" s="6" t="s">
        <v>457</v>
      </c>
      <c r="J365" s="1"/>
    </row>
    <row r="366" spans="1:10" x14ac:dyDescent="0.3">
      <c r="A366" s="1"/>
      <c r="B366" s="2"/>
      <c r="C366" s="2"/>
      <c r="D366" s="2"/>
      <c r="E366" s="2"/>
      <c r="F366" s="2"/>
      <c r="G366" t="s">
        <v>334</v>
      </c>
      <c r="J366" s="1"/>
    </row>
    <row r="367" spans="1:10" s="7" customFormat="1" x14ac:dyDescent="0.3">
      <c r="A367" s="1"/>
      <c r="B367" s="2"/>
      <c r="C367" s="2"/>
      <c r="D367" s="2"/>
      <c r="E367" s="2"/>
      <c r="F367" s="2"/>
      <c r="G367" s="7" t="s">
        <v>547</v>
      </c>
      <c r="J367" s="1"/>
    </row>
    <row r="368" spans="1:10" x14ac:dyDescent="0.3">
      <c r="A368" s="1"/>
      <c r="B368" s="2"/>
      <c r="C368" s="2"/>
      <c r="D368" s="2"/>
      <c r="E368" s="2"/>
      <c r="F368" s="2"/>
      <c r="G368" t="s">
        <v>207</v>
      </c>
      <c r="J368" s="1"/>
    </row>
    <row r="369" spans="1:10" x14ac:dyDescent="0.3">
      <c r="A369" s="1"/>
      <c r="B369" s="2"/>
      <c r="C369" s="2"/>
      <c r="D369" s="2"/>
      <c r="E369" s="2"/>
      <c r="F369" s="2"/>
      <c r="G369" t="s">
        <v>327</v>
      </c>
      <c r="J369" s="1"/>
    </row>
    <row r="370" spans="1:10" x14ac:dyDescent="0.3">
      <c r="A370" s="1"/>
      <c r="B370" s="2"/>
      <c r="C370" s="2"/>
      <c r="D370" s="2"/>
      <c r="E370" s="2"/>
      <c r="F370" s="2"/>
      <c r="G370" t="s">
        <v>525</v>
      </c>
      <c r="J370" s="1"/>
    </row>
    <row r="371" spans="1:10" s="7" customFormat="1" x14ac:dyDescent="0.3">
      <c r="A371" s="1"/>
      <c r="B371" s="2"/>
      <c r="C371" s="2"/>
      <c r="D371" s="2"/>
      <c r="E371" s="2"/>
      <c r="F371" s="2"/>
      <c r="G371" s="7" t="s">
        <v>517</v>
      </c>
      <c r="J371" s="1"/>
    </row>
    <row r="372" spans="1:10" x14ac:dyDescent="0.3">
      <c r="A372" s="1"/>
      <c r="B372" s="2"/>
      <c r="C372" s="2"/>
      <c r="D372" s="2"/>
      <c r="E372" s="2"/>
      <c r="F372" s="2"/>
      <c r="G372" t="s">
        <v>474</v>
      </c>
      <c r="J372" s="1"/>
    </row>
    <row r="373" spans="1:10" s="7" customFormat="1" x14ac:dyDescent="0.3">
      <c r="A373" s="1"/>
      <c r="B373" s="2"/>
      <c r="C373" s="2"/>
      <c r="D373" s="2"/>
      <c r="E373" s="2"/>
      <c r="F373" s="2"/>
      <c r="J373" s="1"/>
    </row>
    <row r="374" spans="1:10" x14ac:dyDescent="0.3">
      <c r="A374" s="1">
        <f>+A333+1</f>
        <v>52</v>
      </c>
      <c r="B374" s="2">
        <v>55800</v>
      </c>
      <c r="C374" s="2">
        <f>+(D374-B374)/2+B374</f>
        <v>67675</v>
      </c>
      <c r="D374" s="2">
        <f>+(F374-B374)/2+B374</f>
        <v>79550</v>
      </c>
      <c r="E374" s="2">
        <f>+(F374-D374)/2+D374</f>
        <v>91425</v>
      </c>
      <c r="F374" s="2">
        <v>103300</v>
      </c>
      <c r="G374" t="s">
        <v>208</v>
      </c>
      <c r="J374" s="1"/>
    </row>
    <row r="375" spans="1:10" x14ac:dyDescent="0.3">
      <c r="A375" s="1"/>
      <c r="B375" s="2"/>
      <c r="C375" s="2"/>
      <c r="D375" s="2"/>
      <c r="E375" s="2"/>
      <c r="F375" s="2"/>
      <c r="G375" t="s">
        <v>209</v>
      </c>
      <c r="J375" s="1"/>
    </row>
    <row r="376" spans="1:10" s="6" customFormat="1" x14ac:dyDescent="0.3">
      <c r="A376" s="1"/>
      <c r="B376" s="2"/>
      <c r="C376" s="2"/>
      <c r="D376" s="2"/>
      <c r="E376" s="2"/>
      <c r="F376" s="2"/>
      <c r="G376" s="6" t="s">
        <v>188</v>
      </c>
      <c r="J376" s="1"/>
    </row>
    <row r="377" spans="1:10" x14ac:dyDescent="0.3">
      <c r="A377" s="1"/>
      <c r="B377" s="2"/>
      <c r="C377" s="2"/>
      <c r="D377" s="2"/>
      <c r="E377" s="2"/>
      <c r="F377" s="2"/>
      <c r="G377" t="s">
        <v>213</v>
      </c>
      <c r="J377" s="1"/>
    </row>
    <row r="378" spans="1:10" s="7" customFormat="1" x14ac:dyDescent="0.3">
      <c r="A378" s="1"/>
      <c r="B378" s="2"/>
      <c r="C378" s="2"/>
      <c r="D378" s="2"/>
      <c r="E378" s="2"/>
      <c r="F378" s="2"/>
      <c r="G378" s="7" t="s">
        <v>569</v>
      </c>
      <c r="J378" s="1"/>
    </row>
    <row r="379" spans="1:10" s="6" customFormat="1" x14ac:dyDescent="0.3">
      <c r="A379" s="1"/>
      <c r="B379" s="2"/>
      <c r="C379" s="2"/>
      <c r="D379" s="2"/>
      <c r="E379" s="2"/>
      <c r="F379" s="2"/>
      <c r="G379" s="6" t="s">
        <v>459</v>
      </c>
      <c r="J379" s="1"/>
    </row>
    <row r="380" spans="1:10" x14ac:dyDescent="0.3">
      <c r="A380" s="1"/>
      <c r="B380" s="2"/>
      <c r="C380" s="2"/>
      <c r="D380" s="2"/>
      <c r="E380" s="2"/>
      <c r="F380" s="2"/>
      <c r="G380" t="s">
        <v>215</v>
      </c>
      <c r="J380" s="1"/>
    </row>
    <row r="381" spans="1:10" x14ac:dyDescent="0.3">
      <c r="A381" s="1"/>
      <c r="B381" s="2"/>
      <c r="C381" s="2"/>
      <c r="D381" s="2"/>
      <c r="E381" s="2"/>
      <c r="F381" s="2"/>
      <c r="G381" t="s">
        <v>216</v>
      </c>
      <c r="J381" s="1"/>
    </row>
    <row r="382" spans="1:10" x14ac:dyDescent="0.3">
      <c r="A382" s="1"/>
      <c r="B382" s="2"/>
      <c r="C382" s="2"/>
      <c r="D382" s="2"/>
      <c r="E382" s="2"/>
      <c r="F382" s="2"/>
      <c r="G382" t="s">
        <v>442</v>
      </c>
      <c r="J382" s="1"/>
    </row>
    <row r="383" spans="1:10" x14ac:dyDescent="0.3">
      <c r="A383" s="1"/>
      <c r="B383" s="2"/>
      <c r="C383" s="2"/>
      <c r="D383" s="2"/>
      <c r="E383" s="2"/>
      <c r="F383" s="2"/>
      <c r="G383" t="s">
        <v>358</v>
      </c>
      <c r="J383" s="1"/>
    </row>
    <row r="384" spans="1:10" x14ac:dyDescent="0.3">
      <c r="A384" s="1"/>
      <c r="B384" s="2"/>
      <c r="C384" s="2"/>
      <c r="D384" s="2"/>
      <c r="E384" s="2"/>
      <c r="F384" s="2"/>
      <c r="G384" t="s">
        <v>218</v>
      </c>
      <c r="J384" s="1"/>
    </row>
    <row r="385" spans="1:10" s="7" customFormat="1" x14ac:dyDescent="0.3">
      <c r="A385" s="1"/>
      <c r="B385" s="2"/>
      <c r="C385" s="2"/>
      <c r="D385" s="2"/>
      <c r="E385" s="2"/>
      <c r="F385" s="2"/>
      <c r="G385" s="7" t="s">
        <v>545</v>
      </c>
      <c r="J385" s="1"/>
    </row>
    <row r="386" spans="1:10" s="6" customFormat="1" x14ac:dyDescent="0.3">
      <c r="A386" s="1"/>
      <c r="B386" s="2"/>
      <c r="C386" s="2"/>
      <c r="D386" s="2"/>
      <c r="E386" s="2"/>
      <c r="F386" s="2"/>
      <c r="G386" s="6" t="s">
        <v>450</v>
      </c>
      <c r="J386" s="1"/>
    </row>
    <row r="387" spans="1:10" x14ac:dyDescent="0.3">
      <c r="A387" s="1"/>
      <c r="B387" s="2"/>
      <c r="C387" s="2"/>
      <c r="D387" s="2"/>
      <c r="E387" s="2"/>
      <c r="F387" s="2"/>
      <c r="G387" t="s">
        <v>219</v>
      </c>
      <c r="J387" s="1"/>
    </row>
    <row r="388" spans="1:10" s="7" customFormat="1" x14ac:dyDescent="0.3">
      <c r="A388" s="1"/>
      <c r="B388" s="2"/>
      <c r="C388" s="2"/>
      <c r="D388" s="2"/>
      <c r="E388" s="2"/>
      <c r="F388" s="2"/>
      <c r="G388" s="7" t="s">
        <v>475</v>
      </c>
      <c r="J388" s="1"/>
    </row>
    <row r="389" spans="1:10" x14ac:dyDescent="0.3">
      <c r="A389" s="1"/>
      <c r="B389" s="2"/>
      <c r="C389" s="2"/>
      <c r="D389" s="2"/>
      <c r="E389" s="2"/>
      <c r="F389" s="2"/>
      <c r="G389" t="s">
        <v>230</v>
      </c>
      <c r="J389" s="1"/>
    </row>
    <row r="390" spans="1:10" s="7" customFormat="1" x14ac:dyDescent="0.3">
      <c r="A390" s="1"/>
      <c r="B390" s="2"/>
      <c r="C390" s="2"/>
      <c r="D390" s="2"/>
      <c r="E390" s="2"/>
      <c r="F390" s="2"/>
      <c r="G390" s="7" t="s">
        <v>577</v>
      </c>
      <c r="J390" s="1"/>
    </row>
    <row r="391" spans="1:10" s="7" customFormat="1" x14ac:dyDescent="0.3">
      <c r="A391" s="1"/>
      <c r="B391" s="2"/>
      <c r="C391" s="2"/>
      <c r="D391" s="2"/>
      <c r="E391" s="2"/>
      <c r="F391" s="2"/>
      <c r="G391" s="7" t="s">
        <v>476</v>
      </c>
      <c r="J391" s="1"/>
    </row>
    <row r="392" spans="1:10" x14ac:dyDescent="0.3">
      <c r="A392" s="1"/>
      <c r="B392" s="2"/>
      <c r="C392" s="2"/>
      <c r="D392" s="2"/>
      <c r="E392" s="2"/>
      <c r="F392" s="2"/>
      <c r="G392" t="s">
        <v>222</v>
      </c>
      <c r="J392" s="1"/>
    </row>
    <row r="393" spans="1:10" s="7" customFormat="1" x14ac:dyDescent="0.3">
      <c r="A393" s="1"/>
      <c r="B393" s="2"/>
      <c r="C393" s="2"/>
      <c r="D393" s="2"/>
      <c r="E393" s="2"/>
      <c r="F393" s="2"/>
      <c r="G393" s="6" t="s">
        <v>458</v>
      </c>
      <c r="H393" s="6"/>
      <c r="I393" s="6"/>
      <c r="J393" s="1"/>
    </row>
    <row r="394" spans="1:10" x14ac:dyDescent="0.3">
      <c r="A394" s="1"/>
      <c r="B394" s="2"/>
      <c r="C394" s="2"/>
      <c r="D394" s="2"/>
      <c r="E394" s="2"/>
      <c r="F394" s="2"/>
      <c r="G394" t="s">
        <v>433</v>
      </c>
      <c r="J394" s="1"/>
    </row>
    <row r="395" spans="1:10" x14ac:dyDescent="0.3">
      <c r="A395" s="1"/>
      <c r="B395" s="2"/>
      <c r="C395" s="2"/>
      <c r="D395" s="2"/>
      <c r="E395" s="2"/>
      <c r="F395" s="2"/>
      <c r="G395" t="s">
        <v>223</v>
      </c>
      <c r="J395" s="1"/>
    </row>
    <row r="396" spans="1:10" x14ac:dyDescent="0.3">
      <c r="A396" s="1"/>
      <c r="B396" s="2"/>
      <c r="C396" s="2"/>
      <c r="D396" s="2"/>
      <c r="E396" s="2"/>
      <c r="F396" s="2"/>
      <c r="G396" t="s">
        <v>224</v>
      </c>
      <c r="J396" s="1"/>
    </row>
    <row r="397" spans="1:10" x14ac:dyDescent="0.3">
      <c r="A397" s="1"/>
      <c r="B397" s="2"/>
      <c r="C397" s="2"/>
      <c r="D397" s="2"/>
      <c r="E397" s="2"/>
      <c r="F397" s="2"/>
      <c r="G397" t="s">
        <v>225</v>
      </c>
      <c r="J397" s="1"/>
    </row>
    <row r="398" spans="1:10" x14ac:dyDescent="0.3">
      <c r="A398" s="1"/>
      <c r="B398" s="2"/>
      <c r="C398" s="2"/>
      <c r="D398" s="2"/>
      <c r="E398" s="2"/>
      <c r="F398" s="2"/>
      <c r="G398" t="s">
        <v>226</v>
      </c>
      <c r="J398" s="1"/>
    </row>
    <row r="399" spans="1:10" s="7" customFormat="1" x14ac:dyDescent="0.3">
      <c r="A399" s="1"/>
      <c r="B399" s="2"/>
      <c r="C399" s="2"/>
      <c r="D399" s="2"/>
      <c r="E399" s="2"/>
      <c r="F399" s="2"/>
      <c r="G399" s="7" t="s">
        <v>494</v>
      </c>
      <c r="J399" s="1"/>
    </row>
    <row r="400" spans="1:10" x14ac:dyDescent="0.3">
      <c r="A400" s="1"/>
      <c r="B400" s="2"/>
      <c r="C400" s="2"/>
      <c r="D400" s="2"/>
      <c r="E400" s="2"/>
      <c r="F400" s="2"/>
      <c r="J400" s="1"/>
    </row>
    <row r="401" spans="1:10" x14ac:dyDescent="0.3">
      <c r="A401" s="1">
        <f>+A374+1</f>
        <v>53</v>
      </c>
      <c r="B401" s="2">
        <v>61350</v>
      </c>
      <c r="C401" s="2">
        <f>+(D401-B401)/2+B401</f>
        <v>73700</v>
      </c>
      <c r="D401" s="2">
        <f>+(F401-B401)/2+B401</f>
        <v>86050</v>
      </c>
      <c r="E401" s="2">
        <f>+(F401-D401)/2+D401</f>
        <v>98400</v>
      </c>
      <c r="F401" s="2">
        <v>110750</v>
      </c>
      <c r="G401" t="s">
        <v>227</v>
      </c>
      <c r="J401" s="1"/>
    </row>
    <row r="402" spans="1:10" s="7" customFormat="1" x14ac:dyDescent="0.3">
      <c r="A402" s="1"/>
      <c r="B402" s="2"/>
      <c r="C402" s="2"/>
      <c r="D402" s="2"/>
      <c r="E402" s="2"/>
      <c r="F402" s="2"/>
      <c r="G402" s="7" t="s">
        <v>556</v>
      </c>
      <c r="J402" s="1"/>
    </row>
    <row r="403" spans="1:10" x14ac:dyDescent="0.3">
      <c r="A403" s="1"/>
      <c r="B403" s="2"/>
      <c r="C403" s="2"/>
      <c r="D403" s="2"/>
      <c r="E403" s="2"/>
      <c r="F403" s="2"/>
      <c r="G403" t="s">
        <v>212</v>
      </c>
      <c r="J403" s="1"/>
    </row>
    <row r="404" spans="1:10" x14ac:dyDescent="0.3">
      <c r="A404" s="1"/>
      <c r="B404" s="2"/>
      <c r="C404" s="2"/>
      <c r="D404" s="2"/>
      <c r="E404" s="2"/>
      <c r="F404" s="2"/>
      <c r="G404" t="s">
        <v>228</v>
      </c>
      <c r="J404" s="1"/>
    </row>
    <row r="405" spans="1:10" s="7" customFormat="1" x14ac:dyDescent="0.3">
      <c r="A405" s="1"/>
      <c r="B405" s="2"/>
      <c r="C405" s="2"/>
      <c r="D405" s="2"/>
      <c r="E405" s="2"/>
      <c r="F405" s="2"/>
      <c r="G405" s="7" t="s">
        <v>554</v>
      </c>
      <c r="J405" s="1"/>
    </row>
    <row r="406" spans="1:10" s="7" customFormat="1" x14ac:dyDescent="0.3">
      <c r="A406" s="1"/>
      <c r="B406" s="2"/>
      <c r="C406" s="2"/>
      <c r="D406" s="2"/>
      <c r="E406" s="2"/>
      <c r="F406" s="2"/>
      <c r="G406" s="7" t="s">
        <v>482</v>
      </c>
      <c r="J406" s="1"/>
    </row>
    <row r="407" spans="1:10" x14ac:dyDescent="0.3">
      <c r="A407" s="1"/>
      <c r="B407" s="2"/>
      <c r="C407" s="2"/>
      <c r="D407" s="2"/>
      <c r="E407" s="2"/>
      <c r="F407" s="2"/>
      <c r="G407" t="s">
        <v>229</v>
      </c>
      <c r="J407" s="1"/>
    </row>
    <row r="408" spans="1:10" s="7" customFormat="1" x14ac:dyDescent="0.3">
      <c r="A408" s="1"/>
      <c r="B408" s="2"/>
      <c r="C408" s="2"/>
      <c r="D408" s="2"/>
      <c r="E408" s="2"/>
      <c r="F408" s="2"/>
      <c r="G408" t="s">
        <v>214</v>
      </c>
      <c r="H408"/>
      <c r="I408"/>
      <c r="J408" s="1"/>
    </row>
    <row r="409" spans="1:10" x14ac:dyDescent="0.3">
      <c r="A409" s="1"/>
      <c r="B409" s="2"/>
      <c r="C409" s="2"/>
      <c r="D409" s="2"/>
      <c r="E409" s="2"/>
      <c r="F409" s="2"/>
      <c r="G409" t="s">
        <v>312</v>
      </c>
      <c r="J409" s="1"/>
    </row>
    <row r="410" spans="1:10" x14ac:dyDescent="0.3">
      <c r="A410" s="1"/>
      <c r="B410" s="2"/>
      <c r="C410" s="2"/>
      <c r="D410" s="2"/>
      <c r="E410" s="2"/>
      <c r="F410" s="2"/>
      <c r="G410" s="5" t="s">
        <v>324</v>
      </c>
      <c r="J410" s="1"/>
    </row>
    <row r="411" spans="1:10" x14ac:dyDescent="0.3">
      <c r="B411" s="2"/>
      <c r="C411" s="2"/>
      <c r="D411" s="2"/>
      <c r="E411" s="2"/>
      <c r="G411" t="s">
        <v>231</v>
      </c>
      <c r="J411" s="1"/>
    </row>
    <row r="412" spans="1:10" x14ac:dyDescent="0.3">
      <c r="A412" s="1"/>
      <c r="B412" s="2"/>
      <c r="C412" s="2"/>
      <c r="D412" s="2"/>
      <c r="E412" s="2"/>
      <c r="F412" s="2"/>
      <c r="G412" s="7" t="s">
        <v>221</v>
      </c>
      <c r="H412" s="7"/>
      <c r="I412" s="7"/>
      <c r="J412" s="1"/>
    </row>
    <row r="413" spans="1:10" s="7" customFormat="1" x14ac:dyDescent="0.3">
      <c r="A413" s="1"/>
      <c r="B413" s="2"/>
      <c r="C413" s="2"/>
      <c r="D413" s="2"/>
      <c r="E413" s="2"/>
      <c r="F413" s="2"/>
      <c r="G413" t="s">
        <v>232</v>
      </c>
      <c r="H413"/>
      <c r="I413"/>
      <c r="J413" s="1"/>
    </row>
    <row r="414" spans="1:10" s="7" customFormat="1" x14ac:dyDescent="0.3">
      <c r="A414" s="1"/>
      <c r="B414" s="2"/>
      <c r="C414" s="2"/>
      <c r="D414" s="2"/>
      <c r="E414" s="2"/>
      <c r="F414" s="2"/>
      <c r="G414" s="7" t="s">
        <v>576</v>
      </c>
      <c r="J414" s="1"/>
    </row>
    <row r="415" spans="1:10" x14ac:dyDescent="0.3">
      <c r="A415" s="1"/>
      <c r="B415" s="2"/>
      <c r="C415" s="2"/>
      <c r="D415" s="2"/>
      <c r="E415" s="2"/>
      <c r="F415" s="2"/>
      <c r="G415" t="s">
        <v>332</v>
      </c>
      <c r="J415" s="1"/>
    </row>
    <row r="416" spans="1:10" s="7" customFormat="1" x14ac:dyDescent="0.3">
      <c r="A416" s="1"/>
      <c r="B416" s="2"/>
      <c r="C416" s="2"/>
      <c r="D416" s="2"/>
      <c r="E416" s="2"/>
      <c r="F416" s="2"/>
      <c r="G416" s="7" t="s">
        <v>516</v>
      </c>
      <c r="J416" s="1"/>
    </row>
    <row r="417" spans="1:10" x14ac:dyDescent="0.3">
      <c r="A417" s="1"/>
      <c r="B417" s="2"/>
      <c r="C417" s="2"/>
      <c r="D417" s="2"/>
      <c r="E417" s="2"/>
      <c r="F417" s="2"/>
      <c r="G417" s="7" t="s">
        <v>462</v>
      </c>
      <c r="H417" s="7"/>
      <c r="I417" s="7"/>
      <c r="J417" s="1"/>
    </row>
    <row r="418" spans="1:10" x14ac:dyDescent="0.3">
      <c r="A418" s="1"/>
      <c r="B418" s="2"/>
      <c r="C418" s="2"/>
      <c r="D418" s="2"/>
      <c r="E418" s="2"/>
      <c r="F418" s="2"/>
      <c r="J418" s="1"/>
    </row>
    <row r="419" spans="1:10" x14ac:dyDescent="0.3">
      <c r="A419" s="1">
        <f>+A401+1</f>
        <v>54</v>
      </c>
      <c r="B419" s="2">
        <v>67500</v>
      </c>
      <c r="C419" s="2">
        <f>+(D419-B419)/2+B419</f>
        <v>81100</v>
      </c>
      <c r="D419" s="2">
        <f>+(F419-B419)/2+B419</f>
        <v>94700</v>
      </c>
      <c r="E419" s="2">
        <f>+(F419-D419)/2+D419</f>
        <v>108300</v>
      </c>
      <c r="F419" s="2">
        <v>121900</v>
      </c>
      <c r="G419" t="s">
        <v>397</v>
      </c>
      <c r="J419" s="1"/>
    </row>
    <row r="420" spans="1:10" x14ac:dyDescent="0.3">
      <c r="A420" s="1"/>
      <c r="B420" s="2"/>
      <c r="C420" s="2"/>
      <c r="D420" s="2"/>
      <c r="E420" s="2"/>
      <c r="F420" s="2"/>
      <c r="G420" t="s">
        <v>233</v>
      </c>
      <c r="J420" s="1"/>
    </row>
    <row r="421" spans="1:10" s="7" customFormat="1" x14ac:dyDescent="0.3">
      <c r="A421" s="1"/>
      <c r="B421" s="2"/>
      <c r="C421" s="2"/>
      <c r="D421" s="2"/>
      <c r="E421" s="2"/>
      <c r="F421" s="2"/>
      <c r="G421" s="7" t="s">
        <v>562</v>
      </c>
      <c r="J421" s="1"/>
    </row>
    <row r="422" spans="1:10" s="7" customFormat="1" x14ac:dyDescent="0.3">
      <c r="A422" s="1"/>
      <c r="B422" s="2"/>
      <c r="C422" s="2"/>
      <c r="D422" s="2"/>
      <c r="E422" s="2"/>
      <c r="F422" s="2"/>
      <c r="G422" s="7" t="s">
        <v>544</v>
      </c>
      <c r="J422" s="1"/>
    </row>
    <row r="423" spans="1:10" x14ac:dyDescent="0.3">
      <c r="A423" s="1"/>
      <c r="B423" s="2"/>
      <c r="C423" s="2"/>
      <c r="D423" s="2"/>
      <c r="E423" s="2"/>
      <c r="F423" s="2"/>
      <c r="G423" t="s">
        <v>234</v>
      </c>
      <c r="J423" s="1"/>
    </row>
    <row r="424" spans="1:10" x14ac:dyDescent="0.3">
      <c r="A424" s="1"/>
      <c r="B424" s="2"/>
      <c r="C424" s="2"/>
      <c r="D424" s="2"/>
      <c r="E424" s="2"/>
      <c r="F424" s="2"/>
      <c r="G424" t="s">
        <v>235</v>
      </c>
      <c r="J424" s="1"/>
    </row>
    <row r="425" spans="1:10" s="7" customFormat="1" x14ac:dyDescent="0.3">
      <c r="A425" s="1"/>
      <c r="B425" s="2"/>
      <c r="C425" s="2"/>
      <c r="D425" s="2"/>
      <c r="E425" s="2"/>
      <c r="F425" s="2"/>
      <c r="G425" t="s">
        <v>432</v>
      </c>
      <c r="H425"/>
      <c r="I425"/>
      <c r="J425" s="1"/>
    </row>
    <row r="426" spans="1:10" s="7" customFormat="1" x14ac:dyDescent="0.3">
      <c r="A426" s="1"/>
      <c r="B426" s="2"/>
      <c r="C426" s="2"/>
      <c r="D426" s="2"/>
      <c r="E426" s="2"/>
      <c r="F426" s="2"/>
      <c r="G426" s="7" t="s">
        <v>464</v>
      </c>
      <c r="J426" s="1"/>
    </row>
    <row r="427" spans="1:10" x14ac:dyDescent="0.3">
      <c r="A427" s="1"/>
      <c r="B427" s="2"/>
      <c r="C427" s="2"/>
      <c r="D427" s="2"/>
      <c r="E427" s="2"/>
      <c r="F427" s="2"/>
      <c r="G427" t="s">
        <v>237</v>
      </c>
      <c r="J427" s="1"/>
    </row>
    <row r="428" spans="1:10" x14ac:dyDescent="0.3">
      <c r="A428" s="1"/>
      <c r="B428" s="2"/>
      <c r="C428" s="2"/>
      <c r="D428" s="2"/>
      <c r="E428" s="2"/>
      <c r="F428" s="2"/>
      <c r="G428" t="s">
        <v>452</v>
      </c>
      <c r="J428" s="1"/>
    </row>
    <row r="429" spans="1:10" s="6" customFormat="1" x14ac:dyDescent="0.3">
      <c r="A429" s="1"/>
      <c r="B429" s="2"/>
      <c r="C429" s="2"/>
      <c r="D429" s="2"/>
      <c r="E429" s="2"/>
      <c r="F429" s="2"/>
      <c r="J429" s="1"/>
    </row>
    <row r="430" spans="1:10" x14ac:dyDescent="0.3">
      <c r="A430" s="1">
        <f>+A419+1</f>
        <v>55</v>
      </c>
      <c r="B430" s="2">
        <f>+B419*1.1</f>
        <v>74250</v>
      </c>
      <c r="C430" s="2">
        <f>+(D430-B430)/2+B430</f>
        <v>89212.5</v>
      </c>
      <c r="D430" s="2">
        <f>+(F430-B430)/2+B430</f>
        <v>104175</v>
      </c>
      <c r="E430" s="2">
        <f>+(F430-D430)/2+D430</f>
        <v>119137.5</v>
      </c>
      <c r="F430" s="2">
        <v>134100</v>
      </c>
      <c r="G430" t="s">
        <v>239</v>
      </c>
      <c r="J430" s="1"/>
    </row>
    <row r="431" spans="1:10" x14ac:dyDescent="0.3">
      <c r="A431" s="1"/>
      <c r="B431" s="2"/>
      <c r="C431" s="2"/>
      <c r="D431" s="2"/>
      <c r="E431" s="2"/>
      <c r="F431" s="2"/>
      <c r="G431" t="s">
        <v>240</v>
      </c>
      <c r="J431" s="1"/>
    </row>
    <row r="432" spans="1:10" x14ac:dyDescent="0.3">
      <c r="A432" s="1"/>
      <c r="B432" s="2"/>
      <c r="C432" s="2"/>
      <c r="D432" s="2"/>
      <c r="E432" s="2"/>
      <c r="F432" s="2"/>
      <c r="G432" t="s">
        <v>319</v>
      </c>
      <c r="J432" s="1"/>
    </row>
    <row r="433" spans="1:10" x14ac:dyDescent="0.3">
      <c r="A433" s="1"/>
      <c r="B433" s="2"/>
      <c r="C433" s="2"/>
      <c r="D433" s="2"/>
      <c r="E433" s="2"/>
      <c r="F433" s="2"/>
      <c r="G433" t="s">
        <v>241</v>
      </c>
      <c r="J433" s="1"/>
    </row>
    <row r="434" spans="1:10" x14ac:dyDescent="0.3">
      <c r="A434" s="1"/>
      <c r="B434" s="2"/>
      <c r="C434" s="2"/>
      <c r="D434" s="2"/>
      <c r="E434" s="2"/>
      <c r="F434" s="2"/>
      <c r="G434" t="s">
        <v>242</v>
      </c>
      <c r="J434" s="1"/>
    </row>
    <row r="435" spans="1:10" x14ac:dyDescent="0.3">
      <c r="A435" s="1"/>
      <c r="B435" s="2"/>
      <c r="C435" s="2"/>
      <c r="D435" s="2"/>
      <c r="E435" s="2"/>
      <c r="F435" s="2"/>
      <c r="G435" t="s">
        <v>236</v>
      </c>
      <c r="J435" s="1"/>
    </row>
    <row r="436" spans="1:10" x14ac:dyDescent="0.3">
      <c r="A436" s="1"/>
      <c r="B436" s="2"/>
      <c r="C436" s="2"/>
      <c r="D436" s="2"/>
      <c r="E436" s="2"/>
      <c r="F436" s="2"/>
      <c r="G436" t="s">
        <v>317</v>
      </c>
      <c r="J436" s="1"/>
    </row>
    <row r="437" spans="1:10" x14ac:dyDescent="0.3">
      <c r="A437" s="1"/>
      <c r="B437" s="2"/>
      <c r="C437" s="2"/>
      <c r="D437" s="2"/>
      <c r="E437" s="2"/>
      <c r="F437" s="2"/>
      <c r="G437" t="s">
        <v>243</v>
      </c>
      <c r="J437" s="1"/>
    </row>
    <row r="438" spans="1:10" x14ac:dyDescent="0.3">
      <c r="A438" s="1"/>
      <c r="B438" s="2"/>
      <c r="C438" s="2"/>
      <c r="D438" s="2"/>
      <c r="E438" s="2"/>
      <c r="F438" s="2"/>
      <c r="G438" t="s">
        <v>244</v>
      </c>
      <c r="J438" s="1"/>
    </row>
    <row r="439" spans="1:10" s="7" customFormat="1" x14ac:dyDescent="0.3">
      <c r="A439" s="1"/>
      <c r="B439" s="2"/>
      <c r="C439" s="2"/>
      <c r="D439" s="2"/>
      <c r="E439" s="2"/>
      <c r="F439" s="2"/>
      <c r="G439" s="7" t="s">
        <v>546</v>
      </c>
      <c r="J439" s="1"/>
    </row>
    <row r="440" spans="1:10" s="7" customFormat="1" x14ac:dyDescent="0.3">
      <c r="A440" s="1"/>
      <c r="B440" s="2"/>
      <c r="C440" s="2"/>
      <c r="D440" s="2"/>
      <c r="E440" s="2"/>
      <c r="F440" s="2"/>
      <c r="G440" s="7" t="s">
        <v>526</v>
      </c>
      <c r="J440" s="1"/>
    </row>
    <row r="441" spans="1:10" x14ac:dyDescent="0.3">
      <c r="A441" s="1"/>
      <c r="B441" s="2"/>
      <c r="C441" s="2"/>
      <c r="D441" s="2"/>
      <c r="E441" s="2"/>
      <c r="F441" s="2"/>
      <c r="G441" t="s">
        <v>245</v>
      </c>
      <c r="J441" s="1"/>
    </row>
    <row r="442" spans="1:10" x14ac:dyDescent="0.3">
      <c r="A442" s="1"/>
      <c r="B442" s="2"/>
      <c r="C442" s="2"/>
      <c r="D442" s="2"/>
      <c r="E442" s="2"/>
      <c r="F442" s="2"/>
      <c r="G442" t="s">
        <v>246</v>
      </c>
      <c r="J442" s="1"/>
    </row>
    <row r="443" spans="1:10" x14ac:dyDescent="0.3">
      <c r="A443" s="1"/>
      <c r="B443" s="2"/>
      <c r="C443" s="2"/>
      <c r="D443" s="2"/>
      <c r="E443" s="2"/>
      <c r="F443" s="2"/>
      <c r="G443" t="s">
        <v>325</v>
      </c>
      <c r="J443" s="1"/>
    </row>
    <row r="444" spans="1:10" s="7" customFormat="1" x14ac:dyDescent="0.3">
      <c r="A444" s="1"/>
      <c r="B444" s="2"/>
      <c r="C444" s="2"/>
      <c r="D444" s="2"/>
      <c r="E444" s="2"/>
      <c r="F444" s="2"/>
      <c r="G444" t="s">
        <v>393</v>
      </c>
      <c r="H444"/>
      <c r="I444"/>
      <c r="J444" s="1"/>
    </row>
    <row r="445" spans="1:10" x14ac:dyDescent="0.3">
      <c r="A445" s="1"/>
      <c r="B445" s="2"/>
      <c r="C445" s="2"/>
      <c r="D445" s="2"/>
      <c r="E445" s="2"/>
      <c r="F445" s="2"/>
      <c r="G445" t="s">
        <v>366</v>
      </c>
      <c r="J445" s="1"/>
    </row>
    <row r="446" spans="1:10" x14ac:dyDescent="0.3">
      <c r="A446" s="1"/>
      <c r="B446" s="2"/>
      <c r="C446" s="2"/>
      <c r="D446" s="2"/>
      <c r="E446" s="2"/>
      <c r="F446" s="2"/>
      <c r="G446" t="s">
        <v>343</v>
      </c>
      <c r="J446" s="1"/>
    </row>
    <row r="447" spans="1:10" x14ac:dyDescent="0.3">
      <c r="A447" s="1"/>
      <c r="B447" s="2"/>
      <c r="C447" s="2"/>
      <c r="D447" s="2"/>
      <c r="E447" s="2"/>
      <c r="F447" s="2"/>
    </row>
    <row r="448" spans="1:10" x14ac:dyDescent="0.3">
      <c r="A448" s="1">
        <f>+A430+1</f>
        <v>56</v>
      </c>
      <c r="B448" s="2">
        <v>81700</v>
      </c>
      <c r="C448" s="2">
        <f>+(D448-B448)/2+B448</f>
        <v>98150</v>
      </c>
      <c r="D448" s="2">
        <f>+(F448-B448)/2+B448</f>
        <v>114600</v>
      </c>
      <c r="E448" s="2">
        <f>+(F448-D448)/2+D448</f>
        <v>131050</v>
      </c>
      <c r="F448" s="2">
        <v>147500</v>
      </c>
      <c r="G448" t="s">
        <v>249</v>
      </c>
      <c r="J448" s="1"/>
    </row>
    <row r="449" spans="1:10" x14ac:dyDescent="0.3">
      <c r="A449" s="1"/>
      <c r="B449" s="2"/>
      <c r="C449" s="2"/>
      <c r="D449" s="2"/>
      <c r="E449" s="2"/>
      <c r="F449" s="2"/>
      <c r="G449" t="s">
        <v>250</v>
      </c>
      <c r="J449" s="1"/>
    </row>
    <row r="450" spans="1:10" x14ac:dyDescent="0.3">
      <c r="A450" s="1"/>
      <c r="B450" s="2"/>
      <c r="C450" s="2"/>
      <c r="D450" s="2"/>
      <c r="E450" s="2"/>
      <c r="F450" s="2"/>
      <c r="G450" t="s">
        <v>251</v>
      </c>
      <c r="J450" s="1"/>
    </row>
    <row r="451" spans="1:10" x14ac:dyDescent="0.3">
      <c r="A451" s="1"/>
      <c r="B451" s="2"/>
      <c r="C451" s="2"/>
      <c r="D451" s="2"/>
      <c r="E451" s="2"/>
      <c r="F451" s="2"/>
      <c r="G451" t="s">
        <v>252</v>
      </c>
      <c r="J451" s="1"/>
    </row>
    <row r="452" spans="1:10" x14ac:dyDescent="0.3">
      <c r="A452" s="1"/>
      <c r="B452" s="2"/>
      <c r="C452" s="2"/>
      <c r="D452" s="2"/>
      <c r="E452" s="2"/>
      <c r="F452" s="2"/>
    </row>
    <row r="453" spans="1:10" x14ac:dyDescent="0.3">
      <c r="A453" s="1">
        <f>+A448+1</f>
        <v>57</v>
      </c>
      <c r="B453" s="2">
        <v>89900</v>
      </c>
      <c r="C453" s="2">
        <f>+(D453-B453)/2+B453</f>
        <v>107975</v>
      </c>
      <c r="D453" s="2">
        <f>+(F453-B453)/2+B453</f>
        <v>126050</v>
      </c>
      <c r="E453" s="2">
        <f>+(F453-D453)/2+D453</f>
        <v>144125</v>
      </c>
      <c r="F453" s="2">
        <v>162200</v>
      </c>
      <c r="G453" t="s">
        <v>247</v>
      </c>
      <c r="J453" s="1"/>
    </row>
    <row r="454" spans="1:10" x14ac:dyDescent="0.3">
      <c r="A454" s="1"/>
      <c r="B454" s="2"/>
      <c r="C454" s="2"/>
      <c r="D454" s="2"/>
      <c r="E454" s="2"/>
      <c r="F454" s="2"/>
      <c r="G454" t="s">
        <v>430</v>
      </c>
      <c r="J454" s="1"/>
    </row>
    <row r="455" spans="1:10" x14ac:dyDescent="0.3">
      <c r="A455" s="1"/>
      <c r="B455" s="2"/>
      <c r="C455" s="2"/>
      <c r="D455" s="2"/>
      <c r="E455" s="2"/>
      <c r="F455" s="2"/>
      <c r="G455" t="s">
        <v>429</v>
      </c>
      <c r="J455" s="1"/>
    </row>
    <row r="456" spans="1:10" x14ac:dyDescent="0.3">
      <c r="A456" s="1"/>
      <c r="B456" s="2"/>
      <c r="C456" s="2"/>
      <c r="D456" s="2"/>
      <c r="E456" s="2"/>
      <c r="F456" s="2"/>
    </row>
    <row r="457" spans="1:10" x14ac:dyDescent="0.3">
      <c r="A457" s="1">
        <v>58</v>
      </c>
      <c r="B457" s="2">
        <v>98900</v>
      </c>
      <c r="C457" s="2">
        <f>+(D457-B457)/2+B457</f>
        <v>120125</v>
      </c>
      <c r="D457" s="2">
        <f>+(F457-B457)/2+B457</f>
        <v>141350</v>
      </c>
      <c r="E457" s="2">
        <f>+(F457-D457)/2+D457</f>
        <v>162575</v>
      </c>
      <c r="F457" s="2">
        <v>183800</v>
      </c>
      <c r="G457" t="s">
        <v>253</v>
      </c>
      <c r="J457" s="1"/>
    </row>
    <row r="458" spans="1:10" x14ac:dyDescent="0.3">
      <c r="A458" s="1"/>
      <c r="B458" s="2"/>
      <c r="C458" s="2"/>
      <c r="D458" s="2"/>
      <c r="E458" s="2"/>
      <c r="F458" s="2"/>
      <c r="G458" t="s">
        <v>254</v>
      </c>
      <c r="J458" s="1"/>
    </row>
    <row r="459" spans="1:10" x14ac:dyDescent="0.3">
      <c r="G459" t="s">
        <v>248</v>
      </c>
      <c r="J459" s="1"/>
    </row>
    <row r="460" spans="1:10" x14ac:dyDescent="0.3">
      <c r="J460" s="1"/>
    </row>
    <row r="461" spans="1:10" x14ac:dyDescent="0.3">
      <c r="B461" s="3" t="s">
        <v>257</v>
      </c>
    </row>
    <row r="462" spans="1:10" x14ac:dyDescent="0.3">
      <c r="A462" s="1"/>
      <c r="B462" s="2" t="s">
        <v>1</v>
      </c>
      <c r="C462" s="2" t="s">
        <v>2</v>
      </c>
      <c r="D462" s="2" t="s">
        <v>3</v>
      </c>
      <c r="E462" s="2" t="s">
        <v>4</v>
      </c>
      <c r="F462" s="2" t="s">
        <v>5</v>
      </c>
    </row>
    <row r="463" spans="1:10" x14ac:dyDescent="0.3">
      <c r="A463" s="1">
        <v>70</v>
      </c>
      <c r="B463" s="2">
        <v>20800</v>
      </c>
      <c r="C463" s="2">
        <f>+(D463-B463)/2+B463</f>
        <v>23600</v>
      </c>
      <c r="D463" s="2">
        <f>+(F463-B463)/2+B463</f>
        <v>26400</v>
      </c>
      <c r="E463" s="2">
        <f>+(F463-D463)/2+D463</f>
        <v>29200</v>
      </c>
      <c r="F463" s="2">
        <v>32000</v>
      </c>
    </row>
    <row r="464" spans="1:10" x14ac:dyDescent="0.3">
      <c r="A464" s="1">
        <v>71</v>
      </c>
      <c r="B464" s="2">
        <v>20800</v>
      </c>
      <c r="C464" s="2">
        <f>+(D464-B464)/2+B464</f>
        <v>24662.5</v>
      </c>
      <c r="D464" s="2">
        <f>+(F464-B464)/2+B464</f>
        <v>28525</v>
      </c>
      <c r="E464" s="2">
        <f>+(F464-D464)/2+D464</f>
        <v>32387.5</v>
      </c>
      <c r="F464" s="2">
        <v>36250</v>
      </c>
    </row>
    <row r="465" spans="1:7" x14ac:dyDescent="0.3">
      <c r="A465" s="1">
        <f>+A464+1</f>
        <v>72</v>
      </c>
      <c r="B465" s="2">
        <v>21450</v>
      </c>
      <c r="C465" s="2">
        <f>+(D465-B465)/2+B465</f>
        <v>26050</v>
      </c>
      <c r="D465" s="2">
        <f>+(F465-B465)/2+B465</f>
        <v>30650</v>
      </c>
      <c r="E465" s="2">
        <f>+(F465-D465)/2+D465</f>
        <v>35250</v>
      </c>
      <c r="F465" s="2">
        <v>39850</v>
      </c>
    </row>
    <row r="466" spans="1:7" x14ac:dyDescent="0.3">
      <c r="A466" s="1">
        <f>+A465+1</f>
        <v>73</v>
      </c>
      <c r="B466" s="2">
        <v>23600</v>
      </c>
      <c r="C466" s="2">
        <f>+(D466-B466)/2+B466</f>
        <v>28437.5</v>
      </c>
      <c r="D466" s="2">
        <f>+(F466-B466)/2+B466</f>
        <v>33275</v>
      </c>
      <c r="E466" s="2">
        <f>+(F466-D466)/2+D466</f>
        <v>38112.5</v>
      </c>
      <c r="F466" s="2">
        <v>42950</v>
      </c>
      <c r="G466" t="s">
        <v>12</v>
      </c>
    </row>
    <row r="467" spans="1:7" x14ac:dyDescent="0.3">
      <c r="A467" s="1"/>
      <c r="B467" s="2"/>
      <c r="C467" s="2"/>
      <c r="D467" s="2"/>
      <c r="E467" s="2"/>
      <c r="F467" s="2"/>
    </row>
    <row r="468" spans="1:7" x14ac:dyDescent="0.3">
      <c r="A468" s="1">
        <f>+A466+1</f>
        <v>74</v>
      </c>
      <c r="B468" s="2">
        <v>26000</v>
      </c>
      <c r="C468" s="2">
        <f>+(D468-B468)/2+B468</f>
        <v>31200</v>
      </c>
      <c r="D468" s="2">
        <f>+(F468-B468)/2+B468</f>
        <v>36400</v>
      </c>
      <c r="E468" s="2">
        <f>+(F468-D468)/2+D468</f>
        <v>41600</v>
      </c>
      <c r="F468" s="2">
        <v>46800</v>
      </c>
      <c r="G468" t="s">
        <v>258</v>
      </c>
    </row>
    <row r="469" spans="1:7" x14ac:dyDescent="0.3">
      <c r="A469" s="1"/>
      <c r="B469" s="2"/>
      <c r="C469" s="2"/>
      <c r="D469" s="2"/>
      <c r="E469" s="2"/>
      <c r="F469" s="2"/>
      <c r="G469" t="s">
        <v>259</v>
      </c>
    </row>
    <row r="470" spans="1:7" x14ac:dyDescent="0.3">
      <c r="A470" s="1"/>
      <c r="B470" s="2"/>
      <c r="C470" s="2"/>
      <c r="D470" s="2"/>
      <c r="E470" s="2"/>
      <c r="F470" s="2"/>
    </row>
    <row r="471" spans="1:7" x14ac:dyDescent="0.3">
      <c r="A471" s="1">
        <f>+A468+1</f>
        <v>75</v>
      </c>
      <c r="B471" s="2">
        <f>+B468*1.1</f>
        <v>28600.000000000004</v>
      </c>
      <c r="C471" s="2">
        <f>+(D471-B471)/2+B471</f>
        <v>34325</v>
      </c>
      <c r="D471" s="2">
        <f>+(F471-B471)/2+B471</f>
        <v>40050</v>
      </c>
      <c r="E471" s="2">
        <f>+(F471-D471)/2+D471</f>
        <v>45775</v>
      </c>
      <c r="F471" s="2">
        <v>51500</v>
      </c>
      <c r="G471" t="s">
        <v>260</v>
      </c>
    </row>
    <row r="472" spans="1:7" x14ac:dyDescent="0.3">
      <c r="A472" s="1"/>
      <c r="B472" s="2"/>
      <c r="C472" s="2"/>
      <c r="D472" s="2"/>
      <c r="E472" s="2"/>
      <c r="F472" s="2"/>
      <c r="G472" t="s">
        <v>261</v>
      </c>
    </row>
    <row r="474" spans="1:7" x14ac:dyDescent="0.3">
      <c r="A474" s="1">
        <f>+A471+1</f>
        <v>76</v>
      </c>
      <c r="B474" s="2">
        <v>31500</v>
      </c>
      <c r="C474" s="2">
        <f>+(D474-B474)/2+B474</f>
        <v>37787.5</v>
      </c>
      <c r="D474" s="2">
        <f>+(F474-B474)/2+B474</f>
        <v>44075</v>
      </c>
      <c r="E474" s="2">
        <f>+(F474-D474)/2+D474</f>
        <v>50362.5</v>
      </c>
      <c r="F474" s="2">
        <v>56650</v>
      </c>
      <c r="G474" t="s">
        <v>57</v>
      </c>
    </row>
    <row r="475" spans="1:7" x14ac:dyDescent="0.3">
      <c r="A475" s="1"/>
      <c r="B475" s="2"/>
      <c r="C475" s="2"/>
      <c r="D475" s="2"/>
      <c r="E475" s="2"/>
      <c r="F475" s="2"/>
      <c r="G475" t="s">
        <v>263</v>
      </c>
    </row>
    <row r="476" spans="1:7" x14ac:dyDescent="0.3">
      <c r="A476" s="1"/>
      <c r="B476" s="2"/>
      <c r="C476" s="2"/>
      <c r="D476" s="2"/>
      <c r="E476" s="2"/>
      <c r="F476" s="2"/>
      <c r="G476" t="s">
        <v>63</v>
      </c>
    </row>
    <row r="477" spans="1:7" x14ac:dyDescent="0.3">
      <c r="A477" s="1"/>
      <c r="B477" s="2"/>
      <c r="C477" s="2"/>
      <c r="D477" s="2"/>
      <c r="E477" s="2"/>
      <c r="F477" s="2"/>
      <c r="G477" t="s">
        <v>267</v>
      </c>
    </row>
    <row r="478" spans="1:7" x14ac:dyDescent="0.3">
      <c r="A478" s="1"/>
      <c r="B478" s="2"/>
      <c r="C478" s="2"/>
      <c r="D478" s="2"/>
      <c r="E478" s="2"/>
      <c r="F478" s="2"/>
      <c r="G478" t="s">
        <v>268</v>
      </c>
    </row>
    <row r="479" spans="1:7" x14ac:dyDescent="0.3">
      <c r="A479" s="1"/>
      <c r="B479" s="2"/>
      <c r="C479" s="2"/>
      <c r="D479" s="2"/>
      <c r="E479" s="2"/>
      <c r="F479" s="2"/>
      <c r="G479" t="s">
        <v>269</v>
      </c>
    </row>
    <row r="480" spans="1:7" x14ac:dyDescent="0.3">
      <c r="A480" s="1"/>
      <c r="B480" s="2"/>
      <c r="C480" s="2"/>
      <c r="D480" s="2"/>
      <c r="E480" s="2"/>
      <c r="F480" s="2"/>
      <c r="G480" t="s">
        <v>270</v>
      </c>
    </row>
    <row r="481" spans="1:7" x14ac:dyDescent="0.3">
      <c r="A481" s="1"/>
      <c r="B481" s="2"/>
      <c r="C481" s="2"/>
      <c r="D481" s="2"/>
      <c r="E481" s="2"/>
      <c r="F481" s="2"/>
      <c r="G481" t="s">
        <v>353</v>
      </c>
    </row>
    <row r="482" spans="1:7" x14ac:dyDescent="0.3">
      <c r="A482" s="1"/>
      <c r="B482" s="2"/>
      <c r="C482" s="2"/>
      <c r="D482" s="2"/>
      <c r="E482" s="2"/>
      <c r="F482" s="2"/>
    </row>
    <row r="483" spans="1:7" x14ac:dyDescent="0.3">
      <c r="A483" s="1">
        <f>+A474+1</f>
        <v>77</v>
      </c>
      <c r="B483" s="2">
        <f>+B474*1.1</f>
        <v>34650</v>
      </c>
      <c r="C483" s="2">
        <f>+(D483-B483)/2+B483</f>
        <v>41575</v>
      </c>
      <c r="D483" s="2">
        <f>+(F483-B483)/2+B483</f>
        <v>48500</v>
      </c>
      <c r="E483" s="2">
        <f>+(F483-D483)/2+D483</f>
        <v>55425</v>
      </c>
      <c r="F483" s="2">
        <v>62350</v>
      </c>
      <c r="G483" t="s">
        <v>262</v>
      </c>
    </row>
    <row r="484" spans="1:7" x14ac:dyDescent="0.3">
      <c r="A484" s="1"/>
      <c r="B484" s="2"/>
      <c r="C484" s="2"/>
      <c r="D484" s="2"/>
      <c r="E484" s="2"/>
      <c r="F484" s="2"/>
      <c r="G484" t="s">
        <v>395</v>
      </c>
    </row>
    <row r="485" spans="1:7" x14ac:dyDescent="0.3">
      <c r="A485" s="1"/>
      <c r="B485" s="2"/>
      <c r="C485" s="2"/>
      <c r="D485" s="2"/>
      <c r="E485" s="2"/>
      <c r="F485" s="2"/>
      <c r="G485" t="s">
        <v>265</v>
      </c>
    </row>
    <row r="486" spans="1:7" x14ac:dyDescent="0.3">
      <c r="A486" s="1"/>
      <c r="B486" s="2"/>
      <c r="C486" s="2"/>
      <c r="D486" s="2"/>
      <c r="E486" s="2"/>
      <c r="F486" s="2"/>
      <c r="G486" t="s">
        <v>377</v>
      </c>
    </row>
    <row r="487" spans="1:7" x14ac:dyDescent="0.3">
      <c r="A487" s="1"/>
      <c r="B487" s="2"/>
      <c r="C487" s="2"/>
      <c r="D487" s="2"/>
      <c r="E487" s="2"/>
      <c r="F487" s="2"/>
      <c r="G487" t="s">
        <v>266</v>
      </c>
    </row>
    <row r="488" spans="1:7" x14ac:dyDescent="0.3">
      <c r="A488" s="1"/>
      <c r="B488" s="2"/>
      <c r="C488" s="2"/>
      <c r="D488" s="2"/>
      <c r="E488" s="2"/>
      <c r="F488" s="2"/>
      <c r="G488" t="s">
        <v>273</v>
      </c>
    </row>
    <row r="489" spans="1:7" x14ac:dyDescent="0.3">
      <c r="A489" s="1"/>
      <c r="B489" s="2"/>
      <c r="C489" s="2"/>
      <c r="D489" s="2"/>
      <c r="E489" s="2"/>
      <c r="F489" s="2"/>
      <c r="G489" t="s">
        <v>274</v>
      </c>
    </row>
    <row r="490" spans="1:7" x14ac:dyDescent="0.3">
      <c r="A490" s="1"/>
      <c r="B490" s="2"/>
      <c r="C490" s="2"/>
      <c r="D490" s="2"/>
      <c r="E490" s="2"/>
      <c r="F490" s="2"/>
    </row>
    <row r="491" spans="1:7" x14ac:dyDescent="0.3">
      <c r="A491" s="1">
        <f>+A483+1</f>
        <v>78</v>
      </c>
      <c r="B491" s="2">
        <v>38100</v>
      </c>
      <c r="C491" s="2">
        <f>+(D491-B491)/2+B491</f>
        <v>45750</v>
      </c>
      <c r="D491" s="2">
        <f>+(F491-B491)/2+B491</f>
        <v>53400</v>
      </c>
      <c r="E491" s="2">
        <f>+(F491-D491)/2+D491</f>
        <v>61050</v>
      </c>
      <c r="F491" s="2">
        <v>68700</v>
      </c>
      <c r="G491" t="s">
        <v>114</v>
      </c>
    </row>
    <row r="492" spans="1:7" x14ac:dyDescent="0.3">
      <c r="A492" s="1"/>
      <c r="B492" s="2"/>
      <c r="C492" s="2"/>
      <c r="D492" s="2"/>
      <c r="E492" s="2"/>
      <c r="F492" s="2"/>
      <c r="G492" t="s">
        <v>377</v>
      </c>
    </row>
    <row r="493" spans="1:7" x14ac:dyDescent="0.3">
      <c r="A493" s="1"/>
      <c r="B493" s="2"/>
      <c r="C493" s="2"/>
      <c r="D493" s="2"/>
      <c r="E493" s="2"/>
      <c r="F493" s="2"/>
      <c r="G493" t="s">
        <v>275</v>
      </c>
    </row>
    <row r="494" spans="1:7" x14ac:dyDescent="0.3">
      <c r="A494" s="1"/>
      <c r="B494" s="2"/>
      <c r="C494" s="2"/>
      <c r="D494" s="2"/>
      <c r="E494" s="2"/>
      <c r="F494" s="2"/>
      <c r="G494" t="s">
        <v>271</v>
      </c>
    </row>
    <row r="495" spans="1:7" x14ac:dyDescent="0.3">
      <c r="A495" s="1"/>
      <c r="B495" s="2"/>
      <c r="C495" s="2"/>
      <c r="D495" s="2"/>
      <c r="E495" s="2"/>
      <c r="F495" s="2"/>
      <c r="G495" t="s">
        <v>272</v>
      </c>
    </row>
    <row r="496" spans="1:7" x14ac:dyDescent="0.3">
      <c r="A496" s="1"/>
      <c r="B496" s="2"/>
      <c r="C496" s="2"/>
      <c r="D496" s="2"/>
      <c r="E496" s="2"/>
      <c r="F496" s="2"/>
      <c r="G496" t="s">
        <v>380</v>
      </c>
    </row>
    <row r="497" spans="1:7" x14ac:dyDescent="0.3">
      <c r="A497" s="1"/>
      <c r="B497" s="2"/>
      <c r="C497" s="2"/>
      <c r="D497" s="2"/>
      <c r="E497" s="2"/>
      <c r="F497" s="2"/>
    </row>
    <row r="498" spans="1:7" x14ac:dyDescent="0.3">
      <c r="A498" s="1">
        <f>+A491+1</f>
        <v>79</v>
      </c>
      <c r="B498" s="2">
        <v>41900</v>
      </c>
      <c r="C498" s="2">
        <f>+(D498-B498)/2+B498</f>
        <v>50325</v>
      </c>
      <c r="D498" s="2">
        <f>+(F498-B498)/2+B498</f>
        <v>58750</v>
      </c>
      <c r="E498" s="2">
        <f>+(F498-D498)/2+D498</f>
        <v>67175</v>
      </c>
      <c r="F498" s="2">
        <v>75600</v>
      </c>
      <c r="G498" t="s">
        <v>276</v>
      </c>
    </row>
    <row r="499" spans="1:7" x14ac:dyDescent="0.3">
      <c r="A499" s="1"/>
      <c r="B499" s="2"/>
      <c r="C499" s="2"/>
      <c r="D499" s="2"/>
      <c r="E499" s="2"/>
      <c r="F499" s="2"/>
      <c r="G499" t="s">
        <v>378</v>
      </c>
    </row>
    <row r="500" spans="1:7" x14ac:dyDescent="0.3">
      <c r="A500" s="1"/>
      <c r="B500" s="2"/>
      <c r="C500" s="2"/>
      <c r="D500" s="2"/>
      <c r="E500" s="2"/>
      <c r="F500" s="2"/>
      <c r="G500" t="s">
        <v>146</v>
      </c>
    </row>
    <row r="501" spans="1:7" x14ac:dyDescent="0.3">
      <c r="A501" s="1"/>
      <c r="B501" s="2"/>
      <c r="C501" s="2"/>
      <c r="D501" s="2"/>
      <c r="E501" s="2"/>
      <c r="F501" s="2"/>
      <c r="G501" t="s">
        <v>277</v>
      </c>
    </row>
    <row r="502" spans="1:7" x14ac:dyDescent="0.3">
      <c r="A502" s="1"/>
      <c r="B502" s="2"/>
      <c r="C502" s="2"/>
      <c r="D502" s="2"/>
      <c r="E502" s="2"/>
      <c r="F502" s="2"/>
      <c r="G502" t="s">
        <v>159</v>
      </c>
    </row>
    <row r="503" spans="1:7" x14ac:dyDescent="0.3">
      <c r="A503" s="1"/>
      <c r="B503" s="2"/>
      <c r="C503" s="2"/>
      <c r="D503" s="2"/>
      <c r="E503" s="2"/>
      <c r="F503" s="2"/>
      <c r="G503" t="s">
        <v>279</v>
      </c>
    </row>
    <row r="504" spans="1:7" x14ac:dyDescent="0.3">
      <c r="A504" s="1"/>
      <c r="B504" s="2"/>
      <c r="C504" s="2"/>
      <c r="D504" s="2"/>
      <c r="E504" s="2"/>
      <c r="F504" s="2"/>
    </row>
    <row r="505" spans="1:7" x14ac:dyDescent="0.3">
      <c r="A505" s="1">
        <f>+A498+1</f>
        <v>80</v>
      </c>
      <c r="B505" s="2">
        <v>46100</v>
      </c>
      <c r="C505" s="2">
        <f>+(D505-B505)/2+B505</f>
        <v>55375</v>
      </c>
      <c r="D505" s="2">
        <f>+(F505-B505)/2+B505</f>
        <v>64650</v>
      </c>
      <c r="E505" s="2">
        <f>+(F505-D505)/2+D505</f>
        <v>73925</v>
      </c>
      <c r="F505" s="2">
        <v>83200</v>
      </c>
      <c r="G505" t="s">
        <v>479</v>
      </c>
    </row>
    <row r="506" spans="1:7" x14ac:dyDescent="0.3">
      <c r="A506" s="1"/>
      <c r="B506" s="2"/>
      <c r="C506" s="2"/>
      <c r="D506" s="2"/>
      <c r="E506" s="2"/>
      <c r="F506" s="2"/>
      <c r="G506" t="s">
        <v>379</v>
      </c>
    </row>
    <row r="507" spans="1:7" x14ac:dyDescent="0.3">
      <c r="A507" s="1"/>
      <c r="B507" s="2"/>
      <c r="C507" s="2"/>
      <c r="D507" s="2"/>
      <c r="E507" s="2"/>
      <c r="F507" s="2"/>
      <c r="G507" t="s">
        <v>278</v>
      </c>
    </row>
    <row r="508" spans="1:7" x14ac:dyDescent="0.3">
      <c r="A508" s="1"/>
      <c r="B508" s="2"/>
      <c r="C508" s="2"/>
      <c r="D508" s="2"/>
      <c r="E508" s="2"/>
      <c r="F508" s="2"/>
      <c r="G508" t="s">
        <v>281</v>
      </c>
    </row>
    <row r="509" spans="1:7" x14ac:dyDescent="0.3">
      <c r="A509" s="1"/>
      <c r="B509" s="2"/>
      <c r="C509" s="2"/>
      <c r="D509" s="2"/>
      <c r="E509" s="2"/>
      <c r="F509" s="2"/>
      <c r="G509" t="s">
        <v>282</v>
      </c>
    </row>
    <row r="510" spans="1:7" x14ac:dyDescent="0.3">
      <c r="A510" s="1"/>
      <c r="B510" s="2"/>
      <c r="C510" s="2"/>
      <c r="D510" s="2"/>
      <c r="E510" s="2"/>
      <c r="F510" s="2"/>
      <c r="G510" t="s">
        <v>337</v>
      </c>
    </row>
    <row r="511" spans="1:7" x14ac:dyDescent="0.3">
      <c r="A511" s="1"/>
      <c r="B511" s="2"/>
      <c r="C511" s="2"/>
      <c r="D511" s="2"/>
      <c r="E511" s="2"/>
      <c r="F511" s="2"/>
      <c r="G511" t="s">
        <v>283</v>
      </c>
    </row>
    <row r="512" spans="1:7" s="7" customFormat="1" x14ac:dyDescent="0.3">
      <c r="A512" s="1"/>
      <c r="B512" s="2"/>
      <c r="C512" s="2"/>
      <c r="D512" s="2"/>
      <c r="E512" s="2"/>
      <c r="F512" s="2"/>
    </row>
    <row r="513" spans="1:9" x14ac:dyDescent="0.3">
      <c r="A513" s="1">
        <f>+A505+1</f>
        <v>81</v>
      </c>
      <c r="B513" s="2">
        <v>50700</v>
      </c>
      <c r="C513" s="2">
        <f>+(D513-B513)/2+B513</f>
        <v>60900</v>
      </c>
      <c r="D513" s="2">
        <f>+(F513-B513)/2+B513</f>
        <v>71100</v>
      </c>
      <c r="E513" s="2">
        <f>+(F513-D513)/2+D513</f>
        <v>81300</v>
      </c>
      <c r="F513" s="2">
        <v>91500</v>
      </c>
      <c r="G513" t="s">
        <v>284</v>
      </c>
    </row>
    <row r="514" spans="1:9" x14ac:dyDescent="0.3">
      <c r="A514" s="1"/>
      <c r="B514" s="2"/>
      <c r="C514" s="2"/>
      <c r="D514" s="2"/>
      <c r="E514" s="2"/>
      <c r="F514" s="2"/>
      <c r="G514" t="s">
        <v>280</v>
      </c>
    </row>
    <row r="515" spans="1:9" x14ac:dyDescent="0.3">
      <c r="A515" s="1"/>
      <c r="B515" s="2"/>
      <c r="C515" s="2"/>
      <c r="D515" s="2"/>
      <c r="E515" s="2"/>
      <c r="F515" s="2"/>
      <c r="G515" t="s">
        <v>286</v>
      </c>
    </row>
    <row r="516" spans="1:9" x14ac:dyDescent="0.3">
      <c r="A516" s="1"/>
      <c r="B516" s="2"/>
      <c r="C516" s="2"/>
      <c r="D516" s="2"/>
      <c r="E516" s="2"/>
      <c r="F516" s="2"/>
      <c r="G516" t="s">
        <v>206</v>
      </c>
    </row>
    <row r="517" spans="1:9" x14ac:dyDescent="0.3">
      <c r="A517" s="1"/>
      <c r="B517" s="2"/>
      <c r="C517" s="2"/>
      <c r="D517" s="2"/>
      <c r="E517" s="2"/>
      <c r="F517" s="2"/>
      <c r="G517" t="s">
        <v>287</v>
      </c>
    </row>
    <row r="518" spans="1:9" x14ac:dyDescent="0.3">
      <c r="A518" s="1"/>
      <c r="B518" s="2"/>
      <c r="C518" s="2"/>
      <c r="D518" s="2"/>
      <c r="E518" s="2"/>
      <c r="F518" s="2"/>
    </row>
    <row r="519" spans="1:9" x14ac:dyDescent="0.3">
      <c r="A519" s="1">
        <f>+A513+1</f>
        <v>82</v>
      </c>
      <c r="B519" s="2">
        <v>55800</v>
      </c>
      <c r="C519" s="2">
        <f>+(D519-B519)/2+B519</f>
        <v>67675</v>
      </c>
      <c r="D519" s="2">
        <f>+(F519-B519)/2+B519</f>
        <v>79550</v>
      </c>
      <c r="E519" s="2">
        <f>+(F519-D519)/2+D519</f>
        <v>91425</v>
      </c>
      <c r="F519" s="2">
        <v>103300</v>
      </c>
      <c r="G519" t="s">
        <v>490</v>
      </c>
    </row>
    <row r="520" spans="1:9" x14ac:dyDescent="0.3">
      <c r="A520" s="1"/>
      <c r="B520" s="2"/>
      <c r="C520" s="2"/>
      <c r="D520" s="2"/>
      <c r="E520" s="2"/>
      <c r="F520" s="2"/>
      <c r="G520" t="s">
        <v>406</v>
      </c>
    </row>
    <row r="521" spans="1:9" x14ac:dyDescent="0.3">
      <c r="A521" s="1"/>
      <c r="B521" s="2"/>
      <c r="C521" s="2"/>
      <c r="D521" s="2"/>
      <c r="E521" s="2"/>
      <c r="F521" s="2"/>
      <c r="G521" t="s">
        <v>373</v>
      </c>
    </row>
    <row r="522" spans="1:9" x14ac:dyDescent="0.3">
      <c r="A522" s="1"/>
      <c r="B522" s="2"/>
      <c r="C522" s="2"/>
      <c r="D522" s="2"/>
      <c r="E522" s="2"/>
      <c r="F522" s="2"/>
      <c r="G522" t="s">
        <v>285</v>
      </c>
    </row>
    <row r="523" spans="1:9" s="7" customFormat="1" x14ac:dyDescent="0.3">
      <c r="A523" s="1"/>
      <c r="B523" s="2"/>
      <c r="C523" s="2"/>
      <c r="D523" s="2"/>
      <c r="E523" s="2"/>
      <c r="F523" s="2"/>
      <c r="G523" s="7" t="s">
        <v>549</v>
      </c>
    </row>
    <row r="524" spans="1:9" x14ac:dyDescent="0.3">
      <c r="A524" s="1"/>
      <c r="B524" s="2"/>
      <c r="C524" s="2"/>
      <c r="D524" s="2"/>
      <c r="E524" s="2"/>
      <c r="F524" s="2"/>
      <c r="G524" t="s">
        <v>289</v>
      </c>
    </row>
    <row r="525" spans="1:9" x14ac:dyDescent="0.3">
      <c r="A525" s="1"/>
      <c r="B525" s="2"/>
      <c r="C525" s="2"/>
      <c r="D525" s="2"/>
      <c r="E525" s="2"/>
      <c r="F525" s="2"/>
      <c r="G525" t="s">
        <v>290</v>
      </c>
    </row>
    <row r="526" spans="1:9" x14ac:dyDescent="0.3">
      <c r="A526" s="1"/>
      <c r="B526" s="2"/>
      <c r="C526" s="2"/>
      <c r="D526" s="2"/>
      <c r="E526" s="2"/>
      <c r="F526" s="2"/>
      <c r="G526" t="s">
        <v>443</v>
      </c>
    </row>
    <row r="527" spans="1:9" x14ac:dyDescent="0.3">
      <c r="G527" s="6" t="s">
        <v>453</v>
      </c>
      <c r="H527" s="6"/>
      <c r="I527" s="6"/>
    </row>
    <row r="528" spans="1:9" s="7" customFormat="1" x14ac:dyDescent="0.3">
      <c r="G528" s="7" t="s">
        <v>570</v>
      </c>
    </row>
    <row r="529" spans="1:7" s="6" customFormat="1" x14ac:dyDescent="0.3"/>
    <row r="530" spans="1:7" x14ac:dyDescent="0.3">
      <c r="A530" s="1">
        <f>+A519+1</f>
        <v>83</v>
      </c>
      <c r="B530" s="2">
        <v>61350</v>
      </c>
      <c r="C530" s="2">
        <f>+(D530-B530)/2+B530</f>
        <v>73700</v>
      </c>
      <c r="D530" s="2">
        <f>+(F530-B530)/2+B530</f>
        <v>86050</v>
      </c>
      <c r="E530" s="2">
        <f>+(F530-D530)/2+D530</f>
        <v>98400</v>
      </c>
      <c r="F530" s="2">
        <v>110750</v>
      </c>
      <c r="G530" t="s">
        <v>396</v>
      </c>
    </row>
    <row r="531" spans="1:7" x14ac:dyDescent="0.3">
      <c r="A531" s="1"/>
      <c r="B531" s="2"/>
      <c r="C531" s="2"/>
      <c r="D531" s="2"/>
      <c r="E531" s="2"/>
      <c r="F531" s="2"/>
      <c r="G531" t="s">
        <v>288</v>
      </c>
    </row>
    <row r="532" spans="1:7" x14ac:dyDescent="0.3">
      <c r="A532" s="1"/>
      <c r="B532" s="2"/>
      <c r="C532" s="2"/>
      <c r="D532" s="2"/>
      <c r="E532" s="2"/>
      <c r="F532" s="2"/>
      <c r="G532" t="s">
        <v>291</v>
      </c>
    </row>
    <row r="533" spans="1:7" x14ac:dyDescent="0.3">
      <c r="A533" s="1"/>
      <c r="B533" s="2"/>
      <c r="C533" s="2"/>
      <c r="D533" s="2"/>
      <c r="E533" s="2"/>
      <c r="F533" s="2"/>
      <c r="G533" t="s">
        <v>292</v>
      </c>
    </row>
    <row r="534" spans="1:7" s="7" customFormat="1" x14ac:dyDescent="0.3">
      <c r="A534" s="1"/>
      <c r="B534" s="2"/>
      <c r="C534" s="2"/>
      <c r="D534" s="2"/>
      <c r="E534" s="2"/>
      <c r="F534" s="2"/>
      <c r="G534" s="7" t="s">
        <v>550</v>
      </c>
    </row>
    <row r="535" spans="1:7" x14ac:dyDescent="0.3">
      <c r="A535" s="1"/>
      <c r="B535" s="2"/>
      <c r="C535" s="2"/>
      <c r="D535" s="2"/>
      <c r="E535" s="2"/>
      <c r="F535" s="2"/>
      <c r="G535" t="s">
        <v>552</v>
      </c>
    </row>
    <row r="536" spans="1:7" x14ac:dyDescent="0.3">
      <c r="A536" s="1"/>
      <c r="B536" s="2"/>
      <c r="C536" s="2"/>
      <c r="D536" s="2"/>
      <c r="E536" s="2"/>
      <c r="F536" s="2"/>
      <c r="G536" t="s">
        <v>407</v>
      </c>
    </row>
    <row r="537" spans="1:7" x14ac:dyDescent="0.3">
      <c r="A537" s="1"/>
      <c r="B537" s="2"/>
      <c r="C537" s="2"/>
      <c r="D537" s="2"/>
      <c r="E537" s="2"/>
      <c r="F537" s="2"/>
    </row>
    <row r="538" spans="1:7" x14ac:dyDescent="0.3">
      <c r="A538" s="1">
        <f>+A530+1</f>
        <v>84</v>
      </c>
      <c r="B538" s="2">
        <v>67500</v>
      </c>
      <c r="C538" s="2">
        <f>+(D538-B538)/2+B538</f>
        <v>81100</v>
      </c>
      <c r="D538" s="2">
        <f>+(F538-B538)/2+B538</f>
        <v>94700</v>
      </c>
      <c r="E538" s="2">
        <f>+(F538-D538)/2+D538</f>
        <v>108300</v>
      </c>
      <c r="F538" s="2">
        <v>121900</v>
      </c>
      <c r="G538" t="s">
        <v>294</v>
      </c>
    </row>
    <row r="539" spans="1:7" x14ac:dyDescent="0.3">
      <c r="A539" s="1"/>
      <c r="B539" s="2"/>
      <c r="C539" s="2"/>
      <c r="D539" s="2"/>
      <c r="E539" s="2"/>
      <c r="F539" s="2"/>
      <c r="G539" t="s">
        <v>548</v>
      </c>
    </row>
    <row r="540" spans="1:7" x14ac:dyDescent="0.3">
      <c r="A540" s="1"/>
      <c r="B540" s="2"/>
      <c r="C540" s="2"/>
      <c r="D540" s="2"/>
      <c r="E540" s="2"/>
      <c r="F540" s="2"/>
      <c r="G540" t="s">
        <v>297</v>
      </c>
    </row>
    <row r="541" spans="1:7" s="7" customFormat="1" x14ac:dyDescent="0.3">
      <c r="A541" s="1"/>
      <c r="B541" s="2"/>
      <c r="C541" s="2"/>
      <c r="D541" s="2"/>
      <c r="E541" s="2"/>
      <c r="F541" s="2"/>
      <c r="G541" s="7" t="s">
        <v>563</v>
      </c>
    </row>
    <row r="542" spans="1:7" x14ac:dyDescent="0.3">
      <c r="A542" s="1"/>
      <c r="B542" s="2"/>
      <c r="C542" s="2"/>
      <c r="D542" s="2"/>
      <c r="E542" s="2"/>
      <c r="F542" s="2"/>
      <c r="G542" t="s">
        <v>298</v>
      </c>
    </row>
    <row r="543" spans="1:7" x14ac:dyDescent="0.3">
      <c r="A543" s="1"/>
      <c r="B543" s="2"/>
      <c r="C543" s="2"/>
      <c r="D543" s="2"/>
      <c r="E543" s="2"/>
      <c r="F543" s="2"/>
    </row>
    <row r="544" spans="1:7" x14ac:dyDescent="0.3">
      <c r="A544" s="1">
        <f>+A538+1</f>
        <v>85</v>
      </c>
      <c r="B544" s="2">
        <f>+B538*1.1</f>
        <v>74250</v>
      </c>
      <c r="C544" s="2">
        <f>+(D544-B544)/2+B544</f>
        <v>89212.5</v>
      </c>
      <c r="D544" s="2">
        <f>+(F544-B544)/2+B544</f>
        <v>104175</v>
      </c>
      <c r="E544" s="2">
        <f>+(F544-D544)/2+D544</f>
        <v>119137.5</v>
      </c>
      <c r="F544" s="2">
        <v>134100</v>
      </c>
      <c r="G544" t="s">
        <v>293</v>
      </c>
    </row>
    <row r="545" spans="1:7" x14ac:dyDescent="0.3">
      <c r="A545" s="1"/>
      <c r="B545" s="2"/>
      <c r="C545" s="2"/>
      <c r="D545" s="2"/>
      <c r="E545" s="2"/>
      <c r="F545" s="2"/>
      <c r="G545" t="s">
        <v>295</v>
      </c>
    </row>
    <row r="546" spans="1:7" x14ac:dyDescent="0.3">
      <c r="A546" s="1"/>
      <c r="B546" s="2"/>
      <c r="C546" s="2"/>
      <c r="D546" s="2"/>
      <c r="E546" s="2"/>
      <c r="F546" s="2"/>
      <c r="G546" t="s">
        <v>296</v>
      </c>
    </row>
    <row r="547" spans="1:7" s="7" customFormat="1" x14ac:dyDescent="0.3">
      <c r="A547" s="1"/>
      <c r="B547" s="2"/>
      <c r="C547" s="2"/>
      <c r="D547" s="2"/>
      <c r="E547" s="2"/>
      <c r="F547" s="2"/>
      <c r="G547" s="7" t="s">
        <v>473</v>
      </c>
    </row>
    <row r="548" spans="1:7" x14ac:dyDescent="0.3">
      <c r="A548" s="1"/>
      <c r="B548" s="2"/>
      <c r="C548" s="2"/>
      <c r="D548" s="2"/>
      <c r="E548" s="2"/>
      <c r="F548" s="2"/>
      <c r="G548" t="s">
        <v>551</v>
      </c>
    </row>
    <row r="549" spans="1:7" s="7" customFormat="1" x14ac:dyDescent="0.3">
      <c r="A549" s="1"/>
      <c r="B549" s="2"/>
      <c r="C549" s="2"/>
      <c r="D549" s="2"/>
      <c r="E549" s="2"/>
      <c r="F549" s="2"/>
    </row>
    <row r="550" spans="1:7" x14ac:dyDescent="0.3">
      <c r="A550" s="1">
        <f>+A544+1</f>
        <v>86</v>
      </c>
      <c r="B550" s="2">
        <v>81700</v>
      </c>
      <c r="C550" s="2">
        <f t="shared" ref="C550:C558" si="0">+(D550-B550)/2+B550</f>
        <v>98150</v>
      </c>
      <c r="D550" s="2">
        <f t="shared" ref="D550:D558" si="1">+(F550-B550)/2+B550</f>
        <v>114600</v>
      </c>
      <c r="E550" s="2">
        <f t="shared" ref="E550:E558" si="2">+(F550-D550)/2+D550</f>
        <v>131050</v>
      </c>
      <c r="F550" s="2">
        <v>147500</v>
      </c>
      <c r="G550" t="s">
        <v>299</v>
      </c>
    </row>
    <row r="551" spans="1:7" x14ac:dyDescent="0.3">
      <c r="A551" s="1"/>
      <c r="B551" s="2"/>
      <c r="C551" s="2"/>
      <c r="D551" s="2"/>
      <c r="E551" s="2"/>
      <c r="F551" s="2"/>
    </row>
    <row r="552" spans="1:7" x14ac:dyDescent="0.3">
      <c r="A552" s="1">
        <f>+A550+1</f>
        <v>87</v>
      </c>
      <c r="B552" s="2">
        <v>89900</v>
      </c>
      <c r="C552" s="2">
        <f t="shared" si="0"/>
        <v>107975</v>
      </c>
      <c r="D552" s="2">
        <f t="shared" si="1"/>
        <v>126050</v>
      </c>
      <c r="E552" s="2">
        <f t="shared" si="2"/>
        <v>144125</v>
      </c>
      <c r="F552" s="2">
        <v>162200</v>
      </c>
      <c r="G552" t="s">
        <v>428</v>
      </c>
    </row>
    <row r="553" spans="1:7" x14ac:dyDescent="0.3">
      <c r="A553" s="1"/>
      <c r="B553" s="2"/>
      <c r="C553" s="2"/>
      <c r="D553" s="2"/>
      <c r="E553" s="2"/>
      <c r="F553" s="2"/>
    </row>
    <row r="554" spans="1:7" x14ac:dyDescent="0.3">
      <c r="A554" s="1">
        <f>+A552+1</f>
        <v>88</v>
      </c>
      <c r="B554" s="2">
        <v>98900</v>
      </c>
      <c r="C554" s="2">
        <f t="shared" si="0"/>
        <v>120125</v>
      </c>
      <c r="D554" s="2">
        <f t="shared" si="1"/>
        <v>141350</v>
      </c>
      <c r="E554" s="2">
        <f t="shared" si="2"/>
        <v>162575</v>
      </c>
      <c r="F554" s="2">
        <v>183800</v>
      </c>
    </row>
    <row r="555" spans="1:7" x14ac:dyDescent="0.3">
      <c r="A555" s="1">
        <f>+A554+1</f>
        <v>89</v>
      </c>
      <c r="B555" s="2">
        <v>108800</v>
      </c>
      <c r="C555" s="2">
        <f t="shared" si="0"/>
        <v>130675</v>
      </c>
      <c r="D555" s="2">
        <f t="shared" si="1"/>
        <v>152550</v>
      </c>
      <c r="E555" s="2">
        <f t="shared" si="2"/>
        <v>174425</v>
      </c>
      <c r="F555" s="2">
        <v>196300</v>
      </c>
    </row>
    <row r="556" spans="1:7" x14ac:dyDescent="0.3">
      <c r="A556" s="1">
        <f>+A555+1</f>
        <v>90</v>
      </c>
      <c r="B556" s="2">
        <v>119700</v>
      </c>
      <c r="C556" s="2">
        <f t="shared" si="0"/>
        <v>143775</v>
      </c>
      <c r="D556" s="2">
        <f t="shared" si="1"/>
        <v>167850</v>
      </c>
      <c r="E556" s="2">
        <f t="shared" si="2"/>
        <v>191925</v>
      </c>
      <c r="F556" s="2">
        <v>216000</v>
      </c>
    </row>
    <row r="557" spans="1:7" x14ac:dyDescent="0.3">
      <c r="A557" s="1">
        <f>+A556+1</f>
        <v>91</v>
      </c>
      <c r="B557" s="2">
        <v>131700</v>
      </c>
      <c r="C557" s="2">
        <f t="shared" si="0"/>
        <v>158175</v>
      </c>
      <c r="D557" s="2">
        <f t="shared" si="1"/>
        <v>184650</v>
      </c>
      <c r="E557" s="2">
        <f t="shared" si="2"/>
        <v>211125</v>
      </c>
      <c r="F557" s="2">
        <v>237600</v>
      </c>
    </row>
    <row r="558" spans="1:7" x14ac:dyDescent="0.3">
      <c r="A558" s="1">
        <f>+A557+1</f>
        <v>92</v>
      </c>
      <c r="B558" s="2">
        <v>144900</v>
      </c>
      <c r="C558" s="2">
        <f t="shared" si="0"/>
        <v>174025</v>
      </c>
      <c r="D558" s="2">
        <f t="shared" si="1"/>
        <v>203150</v>
      </c>
      <c r="E558" s="2">
        <f t="shared" si="2"/>
        <v>232275</v>
      </c>
      <c r="F558" s="2">
        <v>261400</v>
      </c>
    </row>
    <row r="560" spans="1:7" x14ac:dyDescent="0.3">
      <c r="B560" s="3" t="s">
        <v>255</v>
      </c>
    </row>
    <row r="561" spans="1:7" x14ac:dyDescent="0.3">
      <c r="A561" s="1"/>
      <c r="B561" s="2" t="s">
        <v>1</v>
      </c>
      <c r="C561" s="2" t="s">
        <v>2</v>
      </c>
      <c r="D561" s="2" t="s">
        <v>3</v>
      </c>
      <c r="E561" s="2" t="s">
        <v>4</v>
      </c>
      <c r="F561" s="2" t="s">
        <v>5</v>
      </c>
    </row>
    <row r="562" spans="1:7" x14ac:dyDescent="0.3">
      <c r="A562" s="1">
        <v>100</v>
      </c>
      <c r="B562" s="2">
        <v>20800</v>
      </c>
      <c r="C562" s="2">
        <f t="shared" ref="C562:C568" si="3">+(D562-B562)/2+B562</f>
        <v>23600</v>
      </c>
      <c r="D562" s="2">
        <f t="shared" ref="D562:D568" si="4">+(F562-B562)/2+B562</f>
        <v>26400</v>
      </c>
      <c r="E562" s="2">
        <f t="shared" ref="E562:E568" si="5">+(F562-D562)/2+D562</f>
        <v>29200</v>
      </c>
      <c r="F562" s="2">
        <v>32000</v>
      </c>
    </row>
    <row r="563" spans="1:7" x14ac:dyDescent="0.3">
      <c r="A563" s="1">
        <v>101</v>
      </c>
      <c r="B563" s="2">
        <v>20800</v>
      </c>
      <c r="C563" s="2">
        <f t="shared" si="3"/>
        <v>24662.5</v>
      </c>
      <c r="D563" s="2">
        <f t="shared" si="4"/>
        <v>28525</v>
      </c>
      <c r="E563" s="2">
        <f t="shared" si="5"/>
        <v>32387.5</v>
      </c>
      <c r="F563" s="2">
        <v>36250</v>
      </c>
    </row>
    <row r="564" spans="1:7" x14ac:dyDescent="0.3">
      <c r="A564" s="1">
        <f t="shared" ref="A564:A569" si="6">+A563+1</f>
        <v>102</v>
      </c>
      <c r="B564" s="2">
        <v>21450</v>
      </c>
      <c r="C564" s="2">
        <f t="shared" si="3"/>
        <v>26050</v>
      </c>
      <c r="D564" s="2">
        <f t="shared" si="4"/>
        <v>30650</v>
      </c>
      <c r="E564" s="2">
        <f t="shared" si="5"/>
        <v>35250</v>
      </c>
      <c r="F564" s="2">
        <v>39850</v>
      </c>
    </row>
    <row r="565" spans="1:7" x14ac:dyDescent="0.3">
      <c r="A565" s="1">
        <f t="shared" si="6"/>
        <v>103</v>
      </c>
      <c r="B565" s="2">
        <v>23600</v>
      </c>
      <c r="C565" s="2">
        <f t="shared" si="3"/>
        <v>28437.5</v>
      </c>
      <c r="D565" s="2">
        <f t="shared" si="4"/>
        <v>33275</v>
      </c>
      <c r="E565" s="2">
        <f t="shared" si="5"/>
        <v>38112.5</v>
      </c>
      <c r="F565" s="2">
        <v>42950</v>
      </c>
    </row>
    <row r="566" spans="1:7" x14ac:dyDescent="0.3">
      <c r="A566" s="1">
        <f t="shared" si="6"/>
        <v>104</v>
      </c>
      <c r="B566" s="2">
        <v>26000</v>
      </c>
      <c r="C566" s="2">
        <f t="shared" si="3"/>
        <v>31200</v>
      </c>
      <c r="D566" s="2">
        <f t="shared" si="4"/>
        <v>36400</v>
      </c>
      <c r="E566" s="2">
        <f t="shared" si="5"/>
        <v>41600</v>
      </c>
      <c r="F566" s="2">
        <v>46800</v>
      </c>
    </row>
    <row r="567" spans="1:7" x14ac:dyDescent="0.3">
      <c r="A567" s="1">
        <f t="shared" si="6"/>
        <v>105</v>
      </c>
      <c r="B567" s="2">
        <f>+B566*1.1</f>
        <v>28600.000000000004</v>
      </c>
      <c r="C567" s="2">
        <f t="shared" si="3"/>
        <v>34325</v>
      </c>
      <c r="D567" s="2">
        <f t="shared" si="4"/>
        <v>40050</v>
      </c>
      <c r="E567" s="2">
        <f t="shared" si="5"/>
        <v>45775</v>
      </c>
      <c r="F567" s="2">
        <v>51500</v>
      </c>
    </row>
    <row r="568" spans="1:7" x14ac:dyDescent="0.3">
      <c r="A568" s="1">
        <f t="shared" si="6"/>
        <v>106</v>
      </c>
      <c r="B568" s="2">
        <v>31500</v>
      </c>
      <c r="C568" s="2">
        <f t="shared" si="3"/>
        <v>37787.5</v>
      </c>
      <c r="D568" s="2">
        <f t="shared" si="4"/>
        <v>44075</v>
      </c>
      <c r="E568" s="2">
        <f t="shared" si="5"/>
        <v>50362.5</v>
      </c>
      <c r="F568" s="2">
        <v>56650</v>
      </c>
    </row>
    <row r="569" spans="1:7" x14ac:dyDescent="0.3">
      <c r="A569" s="1">
        <f t="shared" si="6"/>
        <v>107</v>
      </c>
      <c r="B569" s="2">
        <f>+B568*1.1</f>
        <v>34650</v>
      </c>
      <c r="C569" s="2">
        <f>+(D569-B569)/2+B569</f>
        <v>41575</v>
      </c>
      <c r="D569" s="2">
        <f>+(F569-B569)/2+B569</f>
        <v>48500</v>
      </c>
      <c r="E569" s="2">
        <f>+(F569-D569)/2+D569</f>
        <v>55425</v>
      </c>
      <c r="F569" s="2">
        <v>62350</v>
      </c>
      <c r="G569" t="s">
        <v>102</v>
      </c>
    </row>
    <row r="570" spans="1:7" x14ac:dyDescent="0.3">
      <c r="A570" s="1"/>
      <c r="B570" s="2"/>
      <c r="C570" s="2"/>
      <c r="D570" s="2"/>
      <c r="E570" s="2"/>
      <c r="F570" s="2"/>
      <c r="G570" t="s">
        <v>70</v>
      </c>
    </row>
    <row r="571" spans="1:7" x14ac:dyDescent="0.3">
      <c r="A571" s="1"/>
      <c r="B571" s="2"/>
      <c r="C571" s="2"/>
      <c r="D571" s="2"/>
      <c r="E571" s="2"/>
      <c r="F571" s="2"/>
    </row>
    <row r="572" spans="1:7" x14ac:dyDescent="0.3">
      <c r="A572" s="1">
        <f>+A569+1</f>
        <v>108</v>
      </c>
      <c r="B572" s="2">
        <v>38100</v>
      </c>
      <c r="C572" s="2">
        <f>+(D572-B572)/2+B572</f>
        <v>45750</v>
      </c>
      <c r="D572" s="2">
        <f>+(F572-B572)/2+B572</f>
        <v>53400</v>
      </c>
      <c r="E572" s="2">
        <f>+(F572-D572)/2+D572</f>
        <v>61050</v>
      </c>
      <c r="F572" s="2">
        <v>68700</v>
      </c>
      <c r="G572" t="s">
        <v>135</v>
      </c>
    </row>
    <row r="573" spans="1:7" x14ac:dyDescent="0.3">
      <c r="A573" s="1"/>
      <c r="B573" s="2"/>
      <c r="C573" s="2"/>
      <c r="D573" s="2"/>
      <c r="E573" s="2"/>
      <c r="F573" s="2"/>
      <c r="G573" t="s">
        <v>115</v>
      </c>
    </row>
    <row r="574" spans="1:7" x14ac:dyDescent="0.3">
      <c r="A574" s="1"/>
      <c r="B574" s="2"/>
      <c r="C574" s="2"/>
      <c r="D574" s="2"/>
      <c r="E574" s="2"/>
      <c r="F574" s="2"/>
      <c r="G574" t="s">
        <v>318</v>
      </c>
    </row>
    <row r="575" spans="1:7" x14ac:dyDescent="0.3">
      <c r="A575" s="1"/>
      <c r="B575" s="2"/>
      <c r="C575" s="2"/>
      <c r="D575" s="2"/>
      <c r="E575" s="2"/>
      <c r="F575" s="2"/>
    </row>
    <row r="576" spans="1:7" x14ac:dyDescent="0.3">
      <c r="A576" s="1">
        <f>+A572+1</f>
        <v>109</v>
      </c>
      <c r="B576" s="2">
        <v>41900</v>
      </c>
      <c r="C576" s="2">
        <f>+(D576-B576)/2+B576</f>
        <v>50325</v>
      </c>
      <c r="D576" s="2">
        <f>+(F576-B576)/2+B576</f>
        <v>58750</v>
      </c>
      <c r="E576" s="2">
        <f>+(F576-D576)/2+D576</f>
        <v>67175</v>
      </c>
      <c r="F576" s="2">
        <v>75600</v>
      </c>
    </row>
    <row r="577" spans="1:7" x14ac:dyDescent="0.3">
      <c r="A577" s="1"/>
      <c r="B577" s="2"/>
      <c r="C577" s="2"/>
      <c r="D577" s="2"/>
      <c r="E577" s="2"/>
      <c r="F577" s="2"/>
    </row>
    <row r="578" spans="1:7" x14ac:dyDescent="0.3">
      <c r="A578" s="1">
        <f>+A576+1</f>
        <v>110</v>
      </c>
      <c r="B578" s="2">
        <v>46100</v>
      </c>
      <c r="C578" s="2">
        <f>+(D578-B578)/2+B578</f>
        <v>55375</v>
      </c>
      <c r="D578" s="2">
        <f>+(F578-B578)/2+B578</f>
        <v>64650</v>
      </c>
      <c r="E578" s="2">
        <f>+(F578-D578)/2+D578</f>
        <v>73925</v>
      </c>
      <c r="F578" s="2">
        <v>83200</v>
      </c>
      <c r="G578" t="s">
        <v>355</v>
      </c>
    </row>
    <row r="579" spans="1:7" x14ac:dyDescent="0.3">
      <c r="A579" s="1"/>
      <c r="B579" s="2"/>
      <c r="C579" s="2"/>
      <c r="D579" s="2"/>
      <c r="E579" s="2"/>
      <c r="F579" s="2"/>
      <c r="G579" t="s">
        <v>185</v>
      </c>
    </row>
    <row r="580" spans="1:7" s="7" customFormat="1" x14ac:dyDescent="0.3">
      <c r="A580" s="1"/>
      <c r="B580" s="2"/>
      <c r="C580" s="2"/>
      <c r="D580" s="2"/>
      <c r="E580" s="2"/>
      <c r="F580" s="2"/>
    </row>
    <row r="581" spans="1:7" x14ac:dyDescent="0.3">
      <c r="A581" s="1">
        <f>+A578+1</f>
        <v>111</v>
      </c>
      <c r="B581" s="2">
        <v>50700</v>
      </c>
      <c r="C581" s="2">
        <f>+(D581-B581)/2+B581</f>
        <v>60900</v>
      </c>
      <c r="D581" s="2">
        <f>+(F581-B581)/2+B581</f>
        <v>71100</v>
      </c>
      <c r="E581" s="2">
        <f>+(F581-D581)/2+D581</f>
        <v>81300</v>
      </c>
      <c r="F581" s="2">
        <v>91500</v>
      </c>
      <c r="G581" t="s">
        <v>191</v>
      </c>
    </row>
    <row r="582" spans="1:7" x14ac:dyDescent="0.3">
      <c r="A582" s="1"/>
      <c r="B582" s="2"/>
      <c r="C582" s="2"/>
      <c r="D582" s="2"/>
      <c r="E582" s="2"/>
      <c r="F582" s="2"/>
    </row>
    <row r="583" spans="1:7" x14ac:dyDescent="0.3">
      <c r="A583" s="1">
        <f>+A581+1</f>
        <v>112</v>
      </c>
      <c r="B583" s="2">
        <v>55800</v>
      </c>
      <c r="C583" s="2">
        <f>+(D583-B583)/2+B583</f>
        <v>67675</v>
      </c>
      <c r="D583" s="2">
        <f>+(F583-B583)/2+B583</f>
        <v>79550</v>
      </c>
      <c r="E583" s="2">
        <f>+(F583-D583)/2+D583</f>
        <v>91425</v>
      </c>
      <c r="F583" s="2">
        <v>103300</v>
      </c>
      <c r="G583" t="s">
        <v>210</v>
      </c>
    </row>
    <row r="584" spans="1:7" x14ac:dyDescent="0.3">
      <c r="A584" s="1"/>
      <c r="B584" s="2"/>
      <c r="C584" s="2"/>
      <c r="D584" s="2"/>
      <c r="E584" s="2"/>
      <c r="F584" s="2"/>
      <c r="G584" t="s">
        <v>211</v>
      </c>
    </row>
    <row r="585" spans="1:7" x14ac:dyDescent="0.3">
      <c r="A585" s="1"/>
      <c r="B585" s="2"/>
      <c r="C585" s="2"/>
      <c r="D585" s="2"/>
      <c r="E585" s="2"/>
      <c r="F585" s="2"/>
      <c r="G585" t="s">
        <v>217</v>
      </c>
    </row>
    <row r="586" spans="1:7" x14ac:dyDescent="0.3">
      <c r="A586" s="1"/>
      <c r="B586" s="2"/>
      <c r="C586" s="2"/>
      <c r="D586" s="2"/>
      <c r="E586" s="2"/>
      <c r="F586" s="2"/>
      <c r="G586" t="s">
        <v>365</v>
      </c>
    </row>
    <row r="587" spans="1:7" s="7" customFormat="1" x14ac:dyDescent="0.3">
      <c r="A587" s="1"/>
      <c r="B587" s="2"/>
      <c r="C587" s="2"/>
      <c r="D587" s="2"/>
      <c r="E587" s="2"/>
      <c r="F587" s="2"/>
      <c r="G587" s="7" t="s">
        <v>566</v>
      </c>
    </row>
    <row r="588" spans="1:7" x14ac:dyDescent="0.3">
      <c r="A588" s="1"/>
      <c r="B588" s="2"/>
      <c r="C588" s="2"/>
      <c r="D588" s="2"/>
      <c r="E588" s="2"/>
      <c r="F588" s="2"/>
      <c r="G588" t="s">
        <v>204</v>
      </c>
    </row>
    <row r="589" spans="1:7" x14ac:dyDescent="0.3">
      <c r="A589" s="1"/>
      <c r="B589" s="2"/>
      <c r="C589" s="2"/>
      <c r="D589" s="2"/>
      <c r="E589" s="2"/>
      <c r="F589" s="2"/>
      <c r="G589" t="s">
        <v>220</v>
      </c>
    </row>
    <row r="590" spans="1:7" x14ac:dyDescent="0.3">
      <c r="A590" s="1"/>
      <c r="B590" s="2"/>
      <c r="C590" s="2"/>
      <c r="D590" s="2"/>
      <c r="E590" s="2"/>
      <c r="F590" s="2"/>
      <c r="G590" t="s">
        <v>221</v>
      </c>
    </row>
    <row r="591" spans="1:7" x14ac:dyDescent="0.3">
      <c r="A591" s="1"/>
      <c r="B591" s="2"/>
      <c r="C591" s="2"/>
      <c r="D591" s="2"/>
      <c r="E591" s="2"/>
      <c r="F591" s="2"/>
      <c r="G591" t="s">
        <v>224</v>
      </c>
    </row>
    <row r="592" spans="1:7" x14ac:dyDescent="0.3">
      <c r="A592" s="1"/>
      <c r="B592" s="2"/>
      <c r="C592" s="2"/>
      <c r="D592" s="2"/>
      <c r="E592" s="2"/>
      <c r="F592" s="2"/>
      <c r="G592" t="s">
        <v>320</v>
      </c>
    </row>
    <row r="593" spans="1:7" x14ac:dyDescent="0.3">
      <c r="A593" s="1"/>
      <c r="B593" s="2"/>
      <c r="C593" s="2"/>
      <c r="D593" s="2"/>
      <c r="E593" s="2"/>
      <c r="F593" s="2"/>
      <c r="G593" t="s">
        <v>321</v>
      </c>
    </row>
    <row r="594" spans="1:7" x14ac:dyDescent="0.3">
      <c r="A594" s="1"/>
      <c r="B594" s="2"/>
      <c r="C594" s="2"/>
      <c r="D594" s="2"/>
      <c r="E594" s="2"/>
      <c r="F594" s="2"/>
      <c r="G594" t="s">
        <v>322</v>
      </c>
    </row>
    <row r="595" spans="1:7" x14ac:dyDescent="0.3">
      <c r="A595" s="1"/>
      <c r="B595" s="2"/>
      <c r="C595" s="2"/>
      <c r="D595" s="2"/>
      <c r="E595" s="2"/>
      <c r="F595" s="2"/>
    </row>
    <row r="596" spans="1:7" x14ac:dyDescent="0.3">
      <c r="A596" s="1">
        <f>+A583+1</f>
        <v>113</v>
      </c>
      <c r="B596" s="2">
        <v>61350</v>
      </c>
      <c r="C596" s="2">
        <f>+(D596-B596)/2+B596</f>
        <v>73700</v>
      </c>
      <c r="D596" s="2">
        <f>+(F596-B596)/2+B596</f>
        <v>86050</v>
      </c>
      <c r="E596" s="2">
        <f>+(F596-D596)/2+D596</f>
        <v>98400</v>
      </c>
      <c r="F596" s="2">
        <v>110750</v>
      </c>
      <c r="G596" t="s">
        <v>323</v>
      </c>
    </row>
    <row r="597" spans="1:7" x14ac:dyDescent="0.3">
      <c r="A597" s="1"/>
      <c r="B597" s="2"/>
      <c r="C597" s="2"/>
      <c r="D597" s="2"/>
      <c r="E597" s="2"/>
      <c r="F597" s="2"/>
    </row>
    <row r="598" spans="1:7" x14ac:dyDescent="0.3">
      <c r="A598" s="1">
        <f>+A596+1</f>
        <v>114</v>
      </c>
      <c r="B598" s="2">
        <v>67500</v>
      </c>
      <c r="C598" s="2">
        <f>+(D598-B598)/2+B598</f>
        <v>81100</v>
      </c>
      <c r="D598" s="2">
        <f>+(F598-B598)/2+B598</f>
        <v>94700</v>
      </c>
      <c r="E598" s="2">
        <f>+(F598-D598)/2+D598</f>
        <v>108300</v>
      </c>
      <c r="F598" s="2">
        <v>121900</v>
      </c>
      <c r="G598" t="s">
        <v>256</v>
      </c>
    </row>
    <row r="599" spans="1:7" s="7" customFormat="1" x14ac:dyDescent="0.3">
      <c r="A599" s="1"/>
      <c r="B599" s="2"/>
      <c r="C599" s="2"/>
      <c r="D599" s="2"/>
      <c r="E599" s="2"/>
      <c r="F599" s="2"/>
      <c r="G599" s="7" t="s">
        <v>481</v>
      </c>
    </row>
    <row r="600" spans="1:7" x14ac:dyDescent="0.3">
      <c r="A600" s="1"/>
      <c r="B600" s="2"/>
      <c r="C600" s="2"/>
      <c r="D600" s="2"/>
      <c r="E600" s="2"/>
      <c r="F600" s="2"/>
    </row>
    <row r="601" spans="1:7" x14ac:dyDescent="0.3">
      <c r="A601" s="1">
        <f>+A598+1</f>
        <v>115</v>
      </c>
      <c r="B601" s="2">
        <f>+B598*1.1</f>
        <v>74250</v>
      </c>
      <c r="C601" s="2">
        <f t="shared" ref="C601:C609" si="7">+(D601-B601)/2+B601</f>
        <v>89212.5</v>
      </c>
      <c r="D601" s="2">
        <f t="shared" ref="D601:D609" si="8">+(F601-B601)/2+B601</f>
        <v>104175</v>
      </c>
      <c r="E601" s="2">
        <f t="shared" ref="E601:E609" si="9">+(F601-D601)/2+D601</f>
        <v>119137.5</v>
      </c>
      <c r="F601" s="2">
        <v>134100</v>
      </c>
      <c r="G601" t="s">
        <v>238</v>
      </c>
    </row>
    <row r="602" spans="1:7" s="7" customFormat="1" x14ac:dyDescent="0.3">
      <c r="A602" s="1"/>
      <c r="B602" s="2"/>
      <c r="C602" s="2"/>
      <c r="D602" s="2"/>
      <c r="E602" s="2"/>
      <c r="F602" s="2"/>
      <c r="G602" s="7" t="s">
        <v>528</v>
      </c>
    </row>
    <row r="603" spans="1:7" x14ac:dyDescent="0.3">
      <c r="A603" s="1">
        <f>+A601+1</f>
        <v>116</v>
      </c>
      <c r="B603" s="2">
        <v>81700</v>
      </c>
      <c r="C603" s="2">
        <f t="shared" si="7"/>
        <v>98150</v>
      </c>
      <c r="D603" s="2">
        <f t="shared" si="8"/>
        <v>114600</v>
      </c>
      <c r="E603" s="2">
        <f t="shared" si="9"/>
        <v>131050</v>
      </c>
      <c r="F603" s="2">
        <v>147500</v>
      </c>
    </row>
    <row r="604" spans="1:7" x14ac:dyDescent="0.3">
      <c r="A604" s="1">
        <f t="shared" ref="A604:A609" si="10">+A603+1</f>
        <v>117</v>
      </c>
      <c r="B604" s="2">
        <v>89900</v>
      </c>
      <c r="C604" s="2">
        <f t="shared" si="7"/>
        <v>107975</v>
      </c>
      <c r="D604" s="2">
        <f t="shared" si="8"/>
        <v>126050</v>
      </c>
      <c r="E604" s="2">
        <f t="shared" si="9"/>
        <v>144125</v>
      </c>
      <c r="F604" s="2">
        <v>162200</v>
      </c>
    </row>
    <row r="605" spans="1:7" x14ac:dyDescent="0.3">
      <c r="A605" s="1">
        <f t="shared" si="10"/>
        <v>118</v>
      </c>
      <c r="B605" s="2">
        <v>98900</v>
      </c>
      <c r="C605" s="2">
        <f t="shared" si="7"/>
        <v>120125</v>
      </c>
      <c r="D605" s="2">
        <f t="shared" si="8"/>
        <v>141350</v>
      </c>
      <c r="E605" s="2">
        <f t="shared" si="9"/>
        <v>162575</v>
      </c>
      <c r="F605" s="2">
        <v>183800</v>
      </c>
    </row>
    <row r="606" spans="1:7" x14ac:dyDescent="0.3">
      <c r="A606" s="1">
        <f t="shared" si="10"/>
        <v>119</v>
      </c>
      <c r="B606" s="2">
        <v>108800</v>
      </c>
      <c r="C606" s="2">
        <f t="shared" si="7"/>
        <v>130675</v>
      </c>
      <c r="D606" s="2">
        <f t="shared" si="8"/>
        <v>152550</v>
      </c>
      <c r="E606" s="2">
        <f t="shared" si="9"/>
        <v>174425</v>
      </c>
      <c r="F606" s="2">
        <v>196300</v>
      </c>
    </row>
    <row r="607" spans="1:7" x14ac:dyDescent="0.3">
      <c r="A607" s="1">
        <f t="shared" si="10"/>
        <v>120</v>
      </c>
      <c r="B607" s="2">
        <v>119700</v>
      </c>
      <c r="C607" s="2">
        <f t="shared" si="7"/>
        <v>143775</v>
      </c>
      <c r="D607" s="2">
        <f t="shared" si="8"/>
        <v>167850</v>
      </c>
      <c r="E607" s="2">
        <f t="shared" si="9"/>
        <v>191925</v>
      </c>
      <c r="F607" s="2">
        <v>216000</v>
      </c>
    </row>
    <row r="608" spans="1:7" x14ac:dyDescent="0.3">
      <c r="A608" s="1">
        <f t="shared" si="10"/>
        <v>121</v>
      </c>
      <c r="B608" s="2">
        <v>131700</v>
      </c>
      <c r="C608" s="2">
        <f t="shared" si="7"/>
        <v>158175</v>
      </c>
      <c r="D608" s="2">
        <f t="shared" si="8"/>
        <v>184650</v>
      </c>
      <c r="E608" s="2">
        <f t="shared" si="9"/>
        <v>211125</v>
      </c>
      <c r="F608" s="2">
        <v>237600</v>
      </c>
    </row>
    <row r="609" spans="1:6" x14ac:dyDescent="0.3">
      <c r="A609" s="1">
        <f t="shared" si="10"/>
        <v>122</v>
      </c>
      <c r="B609" s="2">
        <v>144900</v>
      </c>
      <c r="C609" s="2">
        <f t="shared" si="7"/>
        <v>174025</v>
      </c>
      <c r="D609" s="2">
        <f t="shared" si="8"/>
        <v>203150</v>
      </c>
      <c r="E609" s="2">
        <f t="shared" si="9"/>
        <v>232275</v>
      </c>
      <c r="F609" s="2">
        <v>261400</v>
      </c>
    </row>
  </sheetData>
  <sortState xmlns:xlrd2="http://schemas.microsoft.com/office/spreadsheetml/2017/richdata2" ref="G9:J11">
    <sortCondition ref="G9:G11"/>
  </sortState>
  <pageMargins left="0.7" right="0.7" top="0.75" bottom="0.75" header="0.3" footer="0.3"/>
  <pageSetup orientation="landscape" r:id="rId1"/>
  <headerFooter>
    <oddFooter>&amp;LMarch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4E39-FB42-46A1-8B59-2750AEC32446}">
  <sheetPr>
    <tabColor rgb="FF00B050"/>
    <pageSetUpPr fitToPage="1"/>
  </sheetPr>
  <dimension ref="A1:X52"/>
  <sheetViews>
    <sheetView topLeftCell="D1" zoomScale="80" zoomScaleNormal="80" workbookViewId="0">
      <selection activeCell="K30" sqref="K30"/>
    </sheetView>
  </sheetViews>
  <sheetFormatPr defaultColWidth="9.109375" defaultRowHeight="15" x14ac:dyDescent="0.25"/>
  <cols>
    <col min="1" max="1" width="6.88671875" style="25" hidden="1" customWidth="1"/>
    <col min="2" max="2" width="13.44140625" style="25" hidden="1" customWidth="1"/>
    <col min="3" max="3" width="3.88671875" style="25" hidden="1" customWidth="1"/>
    <col min="4" max="4" width="14.109375" style="25" customWidth="1"/>
    <col min="5" max="6" width="13.109375" style="25" customWidth="1"/>
    <col min="7" max="7" width="14" style="25" customWidth="1"/>
    <col min="8" max="8" width="15.44140625" style="25" customWidth="1"/>
    <col min="9" max="9" width="15.5546875" style="25" customWidth="1"/>
    <col min="10" max="10" width="11.5546875" style="25" bestFit="1" customWidth="1"/>
    <col min="11" max="11" width="22.44140625" style="25" customWidth="1"/>
    <col min="12" max="12" width="7.44140625" style="25" customWidth="1"/>
    <col min="13" max="13" width="14.44140625" style="25" customWidth="1"/>
    <col min="14" max="14" width="14.5546875" style="25" customWidth="1"/>
    <col min="15" max="15" width="14.33203125" style="25" bestFit="1" customWidth="1"/>
    <col min="16" max="16" width="13.109375" style="25" customWidth="1"/>
    <col min="17" max="17" width="15.6640625" style="32" hidden="1" customWidth="1"/>
    <col min="18" max="18" width="11.44140625" style="32" hidden="1" customWidth="1"/>
    <col min="19" max="20" width="11.44140625" style="25" hidden="1" customWidth="1"/>
    <col min="21" max="21" width="10.88671875" style="25" hidden="1" customWidth="1"/>
    <col min="22" max="22" width="12.6640625" style="25" hidden="1" customWidth="1"/>
    <col min="23" max="23" width="12.6640625" style="25" customWidth="1"/>
    <col min="24" max="24" width="15.33203125" style="25" bestFit="1" customWidth="1"/>
    <col min="25" max="16384" width="9.109375" style="25"/>
  </cols>
  <sheetData>
    <row r="1" spans="1:24" ht="16.5" customHeight="1" x14ac:dyDescent="0.3">
      <c r="D1" s="149" t="s">
        <v>418</v>
      </c>
      <c r="E1" s="149"/>
      <c r="F1" s="149"/>
      <c r="G1" s="149"/>
      <c r="H1" s="149"/>
      <c r="I1" s="149"/>
      <c r="K1" s="150" t="s">
        <v>419</v>
      </c>
      <c r="L1" s="151"/>
      <c r="M1" s="151"/>
      <c r="N1" s="151"/>
      <c r="O1" s="151"/>
      <c r="P1" s="152"/>
      <c r="Q1" s="16">
        <v>42644</v>
      </c>
      <c r="R1" s="16">
        <v>43009</v>
      </c>
      <c r="S1" s="16">
        <v>43374</v>
      </c>
      <c r="T1" s="16">
        <v>43739</v>
      </c>
      <c r="U1" s="16" t="s">
        <v>573</v>
      </c>
      <c r="V1" s="16">
        <v>44416</v>
      </c>
      <c r="W1" s="16">
        <v>44470</v>
      </c>
    </row>
    <row r="2" spans="1:24" ht="16.5" customHeight="1" x14ac:dyDescent="0.3">
      <c r="D2" s="153" t="s">
        <v>578</v>
      </c>
      <c r="E2" s="153"/>
      <c r="F2" s="153"/>
      <c r="G2" s="153"/>
      <c r="H2" s="153"/>
      <c r="I2" s="153"/>
      <c r="K2" s="26"/>
      <c r="L2" s="26"/>
      <c r="M2" s="26"/>
      <c r="N2" s="27" t="s">
        <v>579</v>
      </c>
      <c r="O2" s="27"/>
      <c r="P2" s="17"/>
      <c r="Q2" s="28"/>
      <c r="R2" s="28"/>
      <c r="S2" s="29"/>
      <c r="T2" s="29"/>
      <c r="U2" s="29"/>
      <c r="V2" s="29"/>
      <c r="W2" s="29"/>
    </row>
    <row r="3" spans="1:24" ht="16.5" customHeight="1" thickBot="1" x14ac:dyDescent="0.35">
      <c r="D3" s="30"/>
      <c r="E3" s="30"/>
      <c r="F3" s="30"/>
      <c r="G3" s="30"/>
      <c r="H3" s="30"/>
      <c r="I3" s="30"/>
      <c r="K3" s="26" t="s">
        <v>301</v>
      </c>
      <c r="L3" s="27" t="s">
        <v>0</v>
      </c>
      <c r="M3" s="27" t="s">
        <v>1</v>
      </c>
      <c r="N3" s="31" t="s">
        <v>5</v>
      </c>
      <c r="O3" s="31" t="s">
        <v>302</v>
      </c>
      <c r="P3" s="18" t="s">
        <v>465</v>
      </c>
      <c r="Q3" s="28"/>
      <c r="R3" s="28"/>
      <c r="S3" s="29"/>
      <c r="T3" s="29"/>
      <c r="U3" s="29"/>
      <c r="V3" s="29"/>
      <c r="W3" s="29"/>
      <c r="X3" s="32"/>
    </row>
    <row r="4" spans="1:24" ht="16.5" customHeight="1" thickBot="1" x14ac:dyDescent="0.35">
      <c r="D4" s="154" t="s">
        <v>300</v>
      </c>
      <c r="E4" s="155"/>
      <c r="F4" s="155"/>
      <c r="G4" s="155"/>
      <c r="H4" s="155"/>
      <c r="I4" s="156"/>
      <c r="K4" s="33" t="s">
        <v>466</v>
      </c>
      <c r="L4" s="34">
        <v>921</v>
      </c>
      <c r="M4" s="35">
        <v>48882.65</v>
      </c>
      <c r="N4" s="36">
        <f>O4*2080</f>
        <v>105638.416</v>
      </c>
      <c r="O4" s="37">
        <f>ROUND(47.9129*1.06,4)</f>
        <v>50.787700000000001</v>
      </c>
      <c r="P4" s="19">
        <f>(O4-F36)/F36</f>
        <v>0.10144415214887841</v>
      </c>
      <c r="Q4" s="28" t="s">
        <v>420</v>
      </c>
      <c r="R4" s="38">
        <v>0.03</v>
      </c>
      <c r="S4" s="29">
        <v>0.04</v>
      </c>
      <c r="T4" s="29">
        <v>0.03</v>
      </c>
      <c r="U4" s="29">
        <v>0.03</v>
      </c>
      <c r="V4" s="29">
        <v>0.03</v>
      </c>
      <c r="W4" s="29">
        <v>0.06</v>
      </c>
    </row>
    <row r="5" spans="1:24" ht="16.5" customHeight="1" x14ac:dyDescent="0.3">
      <c r="D5" s="39" t="s">
        <v>0</v>
      </c>
      <c r="E5" s="157" t="s">
        <v>301</v>
      </c>
      <c r="F5" s="157"/>
      <c r="G5" s="157"/>
      <c r="H5" s="40" t="s">
        <v>1</v>
      </c>
      <c r="I5" s="41" t="s">
        <v>5</v>
      </c>
      <c r="K5" s="33" t="s">
        <v>112</v>
      </c>
      <c r="L5" s="34">
        <v>923</v>
      </c>
      <c r="M5" s="35">
        <v>53770.91</v>
      </c>
      <c r="N5" s="36">
        <f>O5*2080</f>
        <v>108746.56</v>
      </c>
      <c r="O5" s="37">
        <f>ROUND(49.3226*1.06,4)</f>
        <v>52.281999999999996</v>
      </c>
      <c r="P5" s="19">
        <f>(O5-O4)/O4</f>
        <v>2.9422478277220578E-2</v>
      </c>
      <c r="Q5" s="28" t="s">
        <v>421</v>
      </c>
      <c r="R5" s="38">
        <v>0.03</v>
      </c>
      <c r="S5" s="29">
        <v>0.06</v>
      </c>
      <c r="T5" s="29">
        <v>0.03</v>
      </c>
      <c r="U5" s="29">
        <v>0.03</v>
      </c>
      <c r="V5" s="29">
        <v>0.03</v>
      </c>
      <c r="W5" s="29">
        <v>0.06</v>
      </c>
    </row>
    <row r="6" spans="1:24" s="32" customFormat="1" ht="16.5" customHeight="1" x14ac:dyDescent="0.25">
      <c r="D6" s="42">
        <v>910</v>
      </c>
      <c r="E6" s="158" t="s">
        <v>502</v>
      </c>
      <c r="F6" s="158"/>
      <c r="G6" s="158"/>
      <c r="H6" s="8">
        <f>H15</f>
        <v>44766.8</v>
      </c>
      <c r="I6" s="9">
        <f>H19</f>
        <v>55960.32</v>
      </c>
      <c r="K6" s="33" t="s">
        <v>311</v>
      </c>
      <c r="L6" s="34">
        <v>924</v>
      </c>
      <c r="M6" s="43">
        <v>59148</v>
      </c>
      <c r="N6" s="36">
        <f>O6*2080</f>
        <v>115206.624</v>
      </c>
      <c r="O6" s="37">
        <f>ROUND(52.2526*1.06,4)</f>
        <v>55.387799999999999</v>
      </c>
      <c r="P6" s="19">
        <f>(O6-O5)/O5</f>
        <v>5.9404766458819522E-2</v>
      </c>
      <c r="Q6" s="28" t="s">
        <v>422</v>
      </c>
      <c r="R6" s="38">
        <v>0.03</v>
      </c>
      <c r="S6" s="29">
        <v>7.0000000000000007E-2</v>
      </c>
      <c r="T6" s="29">
        <v>0.03</v>
      </c>
      <c r="U6" s="29">
        <v>0.03</v>
      </c>
      <c r="V6" s="29">
        <v>0.03</v>
      </c>
      <c r="W6" s="29">
        <v>0.06</v>
      </c>
      <c r="X6" s="25"/>
    </row>
    <row r="7" spans="1:24" ht="16.5" customHeight="1" x14ac:dyDescent="0.25">
      <c r="D7" s="42">
        <v>915</v>
      </c>
      <c r="E7" s="158" t="s">
        <v>309</v>
      </c>
      <c r="F7" s="158"/>
      <c r="G7" s="158"/>
      <c r="H7" s="8">
        <f>H23</f>
        <v>55960.32</v>
      </c>
      <c r="I7" s="9">
        <f>H31</f>
        <v>80248.06</v>
      </c>
      <c r="K7" s="44" t="s">
        <v>291</v>
      </c>
      <c r="L7" s="34">
        <v>925</v>
      </c>
      <c r="M7" s="43">
        <v>65031</v>
      </c>
      <c r="N7" s="36">
        <f>O7*2080</f>
        <v>107703.232</v>
      </c>
      <c r="O7" s="37">
        <f>ROUND(50.2722*1.03,4)</f>
        <v>51.7804</v>
      </c>
      <c r="P7" s="19">
        <f>(O7-O6)/O6</f>
        <v>-6.5129866143807821E-2</v>
      </c>
      <c r="Q7" s="45" t="s">
        <v>423</v>
      </c>
      <c r="R7" s="46" t="s">
        <v>423</v>
      </c>
      <c r="S7" s="29">
        <v>2.5000000000000001E-2</v>
      </c>
      <c r="T7" s="29">
        <v>2.5000000000000001E-2</v>
      </c>
      <c r="U7" s="29">
        <v>0.03</v>
      </c>
      <c r="V7" s="29">
        <v>0</v>
      </c>
      <c r="W7" s="29">
        <v>0</v>
      </c>
      <c r="X7" s="47" t="s">
        <v>574</v>
      </c>
    </row>
    <row r="8" spans="1:24" ht="16.5" customHeight="1" x14ac:dyDescent="0.25">
      <c r="D8" s="42"/>
      <c r="E8" s="48" t="s">
        <v>467</v>
      </c>
      <c r="F8" s="48"/>
      <c r="G8" s="48"/>
      <c r="H8" s="20"/>
      <c r="I8" s="21"/>
      <c r="K8" s="49" t="s">
        <v>468</v>
      </c>
      <c r="L8" s="34">
        <v>86</v>
      </c>
      <c r="M8" s="43">
        <v>74250</v>
      </c>
      <c r="N8" s="36">
        <v>134100</v>
      </c>
      <c r="O8" s="37">
        <v>57.6875</v>
      </c>
      <c r="P8" s="19">
        <f>(O8-O7)/O7</f>
        <v>0.11407984488339216</v>
      </c>
      <c r="Q8" s="28"/>
      <c r="R8" s="28"/>
      <c r="S8" s="29">
        <v>2.5000000000000001E-2</v>
      </c>
      <c r="T8" s="29">
        <v>2.5000000000000001E-2</v>
      </c>
      <c r="U8" s="29">
        <v>0.03</v>
      </c>
      <c r="V8" s="29">
        <v>0</v>
      </c>
      <c r="W8" s="29">
        <v>0</v>
      </c>
      <c r="X8" s="50" t="s">
        <v>574</v>
      </c>
    </row>
    <row r="9" spans="1:24" ht="16.5" customHeight="1" x14ac:dyDescent="0.25">
      <c r="D9" s="42">
        <v>920</v>
      </c>
      <c r="E9" s="158" t="s">
        <v>310</v>
      </c>
      <c r="F9" s="158"/>
      <c r="G9" s="158"/>
      <c r="H9" s="8">
        <f>H35</f>
        <v>80248.06</v>
      </c>
      <c r="I9" s="9">
        <f>H36</f>
        <v>95909.01</v>
      </c>
      <c r="K9" s="49"/>
      <c r="L9" s="34"/>
      <c r="M9" s="51"/>
      <c r="N9" s="49"/>
      <c r="O9" s="49"/>
      <c r="P9" s="19"/>
      <c r="Q9" s="28"/>
      <c r="R9" s="10"/>
      <c r="S9" s="29"/>
      <c r="T9" s="29"/>
      <c r="U9" s="29"/>
      <c r="V9" s="29"/>
      <c r="W9" s="29"/>
    </row>
    <row r="10" spans="1:24" s="52" customFormat="1" ht="16.5" customHeight="1" x14ac:dyDescent="0.25">
      <c r="D10" s="42"/>
      <c r="E10" s="163" t="s">
        <v>469</v>
      </c>
      <c r="F10" s="163"/>
      <c r="G10" s="163"/>
      <c r="H10" s="163"/>
      <c r="I10" s="164"/>
      <c r="J10" s="25"/>
      <c r="K10" s="49" t="s">
        <v>502</v>
      </c>
      <c r="L10" s="34">
        <v>910</v>
      </c>
      <c r="M10" s="34"/>
      <c r="N10" s="49"/>
      <c r="O10" s="49"/>
      <c r="P10" s="19"/>
      <c r="Q10" s="38">
        <v>0.03</v>
      </c>
      <c r="R10" s="38">
        <v>0.03</v>
      </c>
      <c r="S10" s="29">
        <v>2.5000000000000001E-2</v>
      </c>
      <c r="T10" s="29">
        <v>2.5000000000000001E-2</v>
      </c>
      <c r="U10" s="29">
        <v>0.02</v>
      </c>
      <c r="V10" s="29">
        <v>0.03</v>
      </c>
      <c r="W10" s="29">
        <v>0.06</v>
      </c>
      <c r="X10" s="25" t="s">
        <v>580</v>
      </c>
    </row>
    <row r="11" spans="1:24" ht="16.5" customHeight="1" thickBot="1" x14ac:dyDescent="0.3">
      <c r="D11" s="53">
        <v>922</v>
      </c>
      <c r="E11" s="165" t="s">
        <v>303</v>
      </c>
      <c r="F11" s="166"/>
      <c r="G11" s="167"/>
      <c r="H11" s="11">
        <f>H40</f>
        <v>97731.3</v>
      </c>
      <c r="I11" s="12">
        <f>H44</f>
        <v>105373.22</v>
      </c>
      <c r="K11" s="49" t="s">
        <v>309</v>
      </c>
      <c r="L11" s="34">
        <v>915</v>
      </c>
      <c r="M11" s="34"/>
      <c r="N11" s="49"/>
      <c r="O11" s="49"/>
      <c r="P11" s="19"/>
      <c r="Q11" s="38">
        <v>0.03</v>
      </c>
      <c r="R11" s="38">
        <v>0.03</v>
      </c>
      <c r="S11" s="29">
        <v>2.5000000000000001E-2</v>
      </c>
      <c r="T11" s="29">
        <v>2.5000000000000001E-2</v>
      </c>
      <c r="U11" s="29">
        <v>0.02</v>
      </c>
      <c r="V11" s="29">
        <v>0.03</v>
      </c>
      <c r="W11" s="29">
        <v>0.06</v>
      </c>
      <c r="X11" s="25" t="s">
        <v>580</v>
      </c>
    </row>
    <row r="12" spans="1:24" ht="16.5" customHeight="1" thickBot="1" x14ac:dyDescent="0.3">
      <c r="D12" s="54"/>
      <c r="E12" s="54"/>
      <c r="F12" s="54"/>
      <c r="G12" s="54"/>
      <c r="H12" s="54"/>
      <c r="I12" s="54"/>
      <c r="K12" s="49" t="s">
        <v>310</v>
      </c>
      <c r="L12" s="34">
        <v>920</v>
      </c>
      <c r="M12" s="34"/>
      <c r="N12" s="49"/>
      <c r="O12" s="49"/>
      <c r="P12" s="19"/>
      <c r="Q12" s="38">
        <v>0.03</v>
      </c>
      <c r="R12" s="38">
        <v>0.03</v>
      </c>
      <c r="S12" s="29">
        <v>0.03</v>
      </c>
      <c r="T12" s="29">
        <v>0.03</v>
      </c>
      <c r="U12" s="29">
        <v>0.03</v>
      </c>
      <c r="V12" s="29">
        <v>0.03</v>
      </c>
      <c r="W12" s="29">
        <v>0.06</v>
      </c>
      <c r="X12" s="25" t="s">
        <v>580</v>
      </c>
    </row>
    <row r="13" spans="1:24" ht="16.5" customHeight="1" thickBot="1" x14ac:dyDescent="0.35">
      <c r="D13" s="160" t="s">
        <v>503</v>
      </c>
      <c r="E13" s="161"/>
      <c r="F13" s="161"/>
      <c r="G13" s="161"/>
      <c r="H13" s="161"/>
      <c r="I13" s="162"/>
      <c r="J13" s="55"/>
      <c r="K13" s="49" t="s">
        <v>448</v>
      </c>
      <c r="L13" s="34">
        <v>922</v>
      </c>
      <c r="M13" s="34"/>
      <c r="N13" s="49"/>
      <c r="O13" s="49"/>
      <c r="P13" s="19"/>
      <c r="Q13" s="28"/>
      <c r="R13" s="38">
        <v>0.03</v>
      </c>
      <c r="S13" s="29">
        <v>0.03</v>
      </c>
      <c r="T13" s="29">
        <v>0.03</v>
      </c>
      <c r="U13" s="29">
        <v>0.03</v>
      </c>
      <c r="V13" s="29">
        <v>0.03</v>
      </c>
      <c r="W13" s="29">
        <v>0.06</v>
      </c>
      <c r="X13" s="25" t="s">
        <v>580</v>
      </c>
    </row>
    <row r="14" spans="1:24" ht="16.5" customHeight="1" x14ac:dyDescent="0.25">
      <c r="D14" s="56" t="s">
        <v>304</v>
      </c>
      <c r="E14" s="57" t="s">
        <v>305</v>
      </c>
      <c r="F14" s="57" t="s">
        <v>302</v>
      </c>
      <c r="G14" s="57" t="s">
        <v>306</v>
      </c>
      <c r="H14" s="57" t="s">
        <v>307</v>
      </c>
      <c r="I14" s="58" t="s">
        <v>308</v>
      </c>
      <c r="J14" s="50"/>
      <c r="P14" s="22"/>
    </row>
    <row r="15" spans="1:24" ht="16.5" customHeight="1" x14ac:dyDescent="0.25">
      <c r="A15" s="59" t="s">
        <v>504</v>
      </c>
      <c r="B15" s="32"/>
      <c r="C15" s="32"/>
      <c r="D15" s="60">
        <v>1</v>
      </c>
      <c r="E15" s="61">
        <f>H15/$H$19</f>
        <v>0.79997398156407973</v>
      </c>
      <c r="F15" s="62">
        <f>ROUND(20.3042*1.06,4)</f>
        <v>21.522500000000001</v>
      </c>
      <c r="G15" s="8">
        <f>ROUND(H15/26,2)</f>
        <v>1721.8</v>
      </c>
      <c r="H15" s="8">
        <f>ROUND(F15*2080,2)</f>
        <v>44766.8</v>
      </c>
      <c r="I15" s="63"/>
      <c r="J15" s="64" t="s">
        <v>424</v>
      </c>
      <c r="M15" s="65"/>
      <c r="N15" s="32"/>
      <c r="O15" s="32"/>
      <c r="P15" s="32"/>
      <c r="S15" s="32"/>
      <c r="T15" s="66">
        <f>(F15-'[1]8.8.21 Appr Schedule'!F15)/'[1]8.8.21 Appr Schedule'!F15</f>
        <v>6.000236404290734E-2</v>
      </c>
      <c r="U15" s="148" t="s">
        <v>575</v>
      </c>
      <c r="V15" s="148"/>
      <c r="W15" s="67"/>
      <c r="X15" s="32"/>
    </row>
    <row r="16" spans="1:24" ht="16.5" customHeight="1" x14ac:dyDescent="0.25">
      <c r="A16" s="59" t="s">
        <v>505</v>
      </c>
      <c r="B16" s="32"/>
      <c r="C16" s="32"/>
      <c r="D16" s="60">
        <v>2</v>
      </c>
      <c r="E16" s="61">
        <f>H16/$H$19</f>
        <v>0.84397122818454218</v>
      </c>
      <c r="F16" s="13">
        <f>ROUND(F15*I16+F15,4)</f>
        <v>22.706199999999999</v>
      </c>
      <c r="G16" s="8">
        <f t="shared" ref="G16:G19" si="0">ROUND(H16/26,2)</f>
        <v>1816.5</v>
      </c>
      <c r="H16" s="8">
        <f t="shared" ref="H16:H19" si="1">ROUND(F16*2080,2)</f>
        <v>47228.9</v>
      </c>
      <c r="I16" s="63">
        <v>5.5E-2</v>
      </c>
      <c r="J16" s="64" t="s">
        <v>425</v>
      </c>
      <c r="K16" s="159" t="s">
        <v>581</v>
      </c>
      <c r="L16" s="159"/>
      <c r="M16" s="159"/>
      <c r="N16" s="159"/>
      <c r="O16" s="159"/>
      <c r="P16" s="159"/>
      <c r="S16" s="32"/>
      <c r="T16" s="66">
        <f>(F16-'[1]8.8.21 Appr Schedule'!F16)/'[1]8.8.21 Appr Schedule'!F16</f>
        <v>7.3533513940305092E-2</v>
      </c>
      <c r="U16" s="68">
        <f>(H16-H15)/H15</f>
        <v>5.499834698928667E-2</v>
      </c>
      <c r="V16" s="69">
        <f t="shared" ref="V16:V19" si="2">U16-I16</f>
        <v>-1.653010713330294E-6</v>
      </c>
      <c r="W16" s="70"/>
      <c r="X16" s="32"/>
    </row>
    <row r="17" spans="1:24" ht="16.5" customHeight="1" x14ac:dyDescent="0.25">
      <c r="A17" s="59" t="s">
        <v>506</v>
      </c>
      <c r="B17" s="32"/>
      <c r="C17" s="32"/>
      <c r="D17" s="60">
        <v>3</v>
      </c>
      <c r="E17" s="61">
        <f>H17/$H$19</f>
        <v>0.89882920612319583</v>
      </c>
      <c r="F17" s="13">
        <f t="shared" ref="F17" si="3">ROUND(F16*I17+F16,4)</f>
        <v>24.182099999999998</v>
      </c>
      <c r="G17" s="8">
        <f t="shared" si="0"/>
        <v>1934.57</v>
      </c>
      <c r="H17" s="8">
        <f t="shared" si="1"/>
        <v>50298.77</v>
      </c>
      <c r="I17" s="63">
        <v>6.5000000000000002E-2</v>
      </c>
      <c r="J17" s="64" t="s">
        <v>426</v>
      </c>
      <c r="K17" s="70"/>
      <c r="M17" s="65"/>
      <c r="N17" s="32"/>
      <c r="O17" s="32"/>
      <c r="P17" s="32"/>
      <c r="S17" s="32"/>
      <c r="T17" s="66">
        <f>(F17-'[1]8.8.21 Appr Schedule'!F17)/'[1]8.8.21 Appr Schedule'!F17</f>
        <v>9.9341270815433008E-2</v>
      </c>
      <c r="U17" s="68">
        <f t="shared" ref="U17" si="4">(H17-H16)/H16</f>
        <v>6.4999820025450419E-2</v>
      </c>
      <c r="V17" s="69">
        <f t="shared" si="2"/>
        <v>-1.7997454958285086E-7</v>
      </c>
      <c r="W17" s="70"/>
      <c r="X17" s="32"/>
    </row>
    <row r="18" spans="1:24" s="32" customFormat="1" ht="16.5" customHeight="1" x14ac:dyDescent="0.25">
      <c r="A18" s="59" t="s">
        <v>507</v>
      </c>
      <c r="D18" s="60">
        <v>4</v>
      </c>
      <c r="E18" s="61">
        <f>H18/$H$19</f>
        <v>0.96665172750977835</v>
      </c>
      <c r="F18" s="13">
        <f>ROUND(F17*I18+F17,4)</f>
        <v>26.006799999999998</v>
      </c>
      <c r="G18" s="8">
        <f t="shared" si="0"/>
        <v>2080.54</v>
      </c>
      <c r="H18" s="8">
        <f t="shared" si="1"/>
        <v>54094.14</v>
      </c>
      <c r="I18" s="63">
        <v>7.5455999999999995E-2</v>
      </c>
      <c r="J18" s="64" t="s">
        <v>427</v>
      </c>
      <c r="K18" s="71"/>
      <c r="M18" s="65"/>
      <c r="O18" s="72"/>
      <c r="T18" s="66">
        <f>(F18-'[1]8.8.21 Appr Schedule'!F18)/'[1]8.8.21 Appr Schedule'!F18</f>
        <v>0.1384620772375873</v>
      </c>
      <c r="U18" s="68">
        <f>(H18-H17)/H17</f>
        <v>7.5456517127556064E-2</v>
      </c>
      <c r="V18" s="69">
        <f t="shared" si="2"/>
        <v>5.1712755606836414E-7</v>
      </c>
      <c r="W18" s="70"/>
    </row>
    <row r="19" spans="1:24" s="32" customFormat="1" ht="16.5" customHeight="1" thickBot="1" x14ac:dyDescent="0.3">
      <c r="A19" s="59" t="s">
        <v>510</v>
      </c>
      <c r="D19" s="73" t="s">
        <v>309</v>
      </c>
      <c r="E19" s="74">
        <f>H19/$H$19</f>
        <v>1</v>
      </c>
      <c r="F19" s="14">
        <f>ROUND(F18*I19+F18,4)</f>
        <v>26.904</v>
      </c>
      <c r="G19" s="11">
        <f t="shared" si="0"/>
        <v>2152.3200000000002</v>
      </c>
      <c r="H19" s="11">
        <f t="shared" si="1"/>
        <v>55960.32</v>
      </c>
      <c r="I19" s="75">
        <v>3.4500000000000003E-2</v>
      </c>
      <c r="J19" s="64"/>
      <c r="L19" s="65"/>
      <c r="M19" s="65"/>
      <c r="O19" s="71"/>
      <c r="U19" s="68">
        <f>(H19-H18)/H18</f>
        <v>3.449874607489832E-2</v>
      </c>
      <c r="V19" s="69">
        <f t="shared" si="2"/>
        <v>-1.2539251016824293E-6</v>
      </c>
      <c r="W19" s="70"/>
    </row>
    <row r="20" spans="1:24" s="32" customFormat="1" ht="16.5" customHeight="1" thickBo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64"/>
      <c r="M20" s="65"/>
      <c r="O20" s="76"/>
      <c r="U20" s="68"/>
      <c r="V20" s="69"/>
      <c r="W20" s="70"/>
    </row>
    <row r="21" spans="1:24" s="32" customFormat="1" ht="16.5" customHeight="1" thickBot="1" x14ac:dyDescent="0.35">
      <c r="D21" s="160" t="s">
        <v>470</v>
      </c>
      <c r="E21" s="161"/>
      <c r="F21" s="161"/>
      <c r="G21" s="161"/>
      <c r="H21" s="161"/>
      <c r="I21" s="162"/>
      <c r="J21" s="64"/>
      <c r="M21" s="65"/>
      <c r="O21" s="71"/>
      <c r="U21" s="77"/>
      <c r="V21" s="69"/>
      <c r="W21" s="70"/>
    </row>
    <row r="22" spans="1:24" s="32" customFormat="1" ht="16.5" customHeight="1" x14ac:dyDescent="0.25">
      <c r="A22" s="34" t="s">
        <v>511</v>
      </c>
      <c r="B22" s="34" t="s">
        <v>512</v>
      </c>
      <c r="C22" s="78"/>
      <c r="D22" s="79" t="s">
        <v>304</v>
      </c>
      <c r="E22" s="57" t="s">
        <v>305</v>
      </c>
      <c r="F22" s="57" t="s">
        <v>302</v>
      </c>
      <c r="G22" s="57" t="s">
        <v>306</v>
      </c>
      <c r="H22" s="57" t="s">
        <v>307</v>
      </c>
      <c r="I22" s="58" t="s">
        <v>308</v>
      </c>
      <c r="J22" s="50"/>
      <c r="K22" s="25"/>
      <c r="L22" s="25"/>
      <c r="N22" s="25"/>
      <c r="O22" s="25"/>
      <c r="P22" s="25"/>
      <c r="S22" s="25"/>
      <c r="T22" s="25"/>
      <c r="U22" s="80"/>
      <c r="V22" s="69"/>
      <c r="W22" s="70"/>
      <c r="X22" s="25"/>
    </row>
    <row r="23" spans="1:24" s="32" customFormat="1" ht="16.5" customHeight="1" x14ac:dyDescent="0.25">
      <c r="A23" s="81">
        <v>1</v>
      </c>
      <c r="B23" s="78" t="s">
        <v>513</v>
      </c>
      <c r="C23" s="82"/>
      <c r="D23" s="60">
        <v>1</v>
      </c>
      <c r="E23" s="61">
        <f>H23/$H$31</f>
        <v>0.69734171766893804</v>
      </c>
      <c r="F23" s="62">
        <f>F19</f>
        <v>26.904</v>
      </c>
      <c r="G23" s="8">
        <f t="shared" ref="G23:G31" si="5">ROUND(H23/26,2)</f>
        <v>2152.3200000000002</v>
      </c>
      <c r="H23" s="8">
        <f t="shared" ref="H23:H29" si="6">ROUND(F23*2080,2)</f>
        <v>55960.32</v>
      </c>
      <c r="I23" s="63"/>
      <c r="J23" s="64"/>
      <c r="K23" s="83"/>
      <c r="O23" s="71"/>
      <c r="T23" s="66">
        <f>SUM(F23-'[1]8.8.21 Appr Schedule'!F25)/'[1]8.8.21 Appr Schedule'!F25</f>
        <v>6.0001339579450849E-2</v>
      </c>
      <c r="U23" s="77"/>
      <c r="V23" s="69"/>
      <c r="W23" s="70"/>
    </row>
    <row r="24" spans="1:24" s="32" customFormat="1" ht="16.5" customHeight="1" x14ac:dyDescent="0.25">
      <c r="A24" s="84"/>
      <c r="B24" s="78" t="s">
        <v>514</v>
      </c>
      <c r="C24" s="82"/>
      <c r="D24" s="60">
        <v>2</v>
      </c>
      <c r="E24" s="61">
        <f t="shared" ref="E24:E30" si="7">H24/$H$31</f>
        <v>0.73395319463174569</v>
      </c>
      <c r="F24" s="13">
        <f t="shared" ref="F24:F30" si="8">ROUND(F23*I24+F23,4)</f>
        <v>28.316500000000001</v>
      </c>
      <c r="G24" s="8">
        <f t="shared" si="5"/>
        <v>2265.3200000000002</v>
      </c>
      <c r="H24" s="8">
        <f t="shared" si="6"/>
        <v>58898.32</v>
      </c>
      <c r="I24" s="63">
        <v>5.2499999999999998E-2</v>
      </c>
      <c r="J24" s="64"/>
      <c r="M24" s="25"/>
      <c r="T24" s="66">
        <f>SUM(F24-'[1]8.8.21 Appr Schedule'!F26)/'[1]8.8.21 Appr Schedule'!F26</f>
        <v>6.0003144465740364E-2</v>
      </c>
      <c r="U24" s="68">
        <f t="shared" ref="U24:U30" si="9">(H24-H23)/H23</f>
        <v>5.2501486767766878E-2</v>
      </c>
      <c r="V24" s="69">
        <f t="shared" ref="V24:V29" si="10">U24-I24</f>
        <v>1.4867677668797818E-6</v>
      </c>
      <c r="W24" s="70"/>
    </row>
    <row r="25" spans="1:24" ht="16.5" customHeight="1" x14ac:dyDescent="0.25">
      <c r="A25" s="81">
        <v>2</v>
      </c>
      <c r="B25" s="78" t="s">
        <v>513</v>
      </c>
      <c r="C25" s="82"/>
      <c r="D25" s="60">
        <v>3</v>
      </c>
      <c r="E25" s="61">
        <f t="shared" si="7"/>
        <v>0.77057763140940727</v>
      </c>
      <c r="F25" s="13">
        <f t="shared" si="8"/>
        <v>29.729500000000002</v>
      </c>
      <c r="G25" s="8">
        <f t="shared" si="5"/>
        <v>2378.36</v>
      </c>
      <c r="H25" s="8">
        <f t="shared" si="6"/>
        <v>61837.36</v>
      </c>
      <c r="I25" s="63">
        <v>4.99E-2</v>
      </c>
      <c r="J25" s="64"/>
      <c r="K25" s="70"/>
      <c r="M25" s="65"/>
      <c r="N25" s="32"/>
      <c r="O25" s="32"/>
      <c r="P25" s="32"/>
      <c r="S25" s="32"/>
      <c r="T25" s="66">
        <f>SUM(F25-'[1]8.8.21 Appr Schedule'!F27)/'[1]8.8.21 Appr Schedule'!F27</f>
        <v>6.0003708114352544E-2</v>
      </c>
      <c r="U25" s="68">
        <f t="shared" si="9"/>
        <v>4.9900234845408169E-2</v>
      </c>
      <c r="V25" s="69">
        <f t="shared" si="10"/>
        <v>2.3484540816881561E-7</v>
      </c>
      <c r="W25" s="70"/>
      <c r="X25" s="32"/>
    </row>
    <row r="26" spans="1:24" s="32" customFormat="1" ht="16.5" customHeight="1" x14ac:dyDescent="0.25">
      <c r="A26" s="84"/>
      <c r="B26" s="78" t="s">
        <v>514</v>
      </c>
      <c r="C26" s="82"/>
      <c r="D26" s="60">
        <v>4</v>
      </c>
      <c r="E26" s="61">
        <f t="shared" si="7"/>
        <v>0.80718138232874415</v>
      </c>
      <c r="F26" s="13">
        <f t="shared" si="8"/>
        <v>31.1417</v>
      </c>
      <c r="G26" s="8">
        <f t="shared" si="5"/>
        <v>2491.34</v>
      </c>
      <c r="H26" s="8">
        <f t="shared" si="6"/>
        <v>64774.74</v>
      </c>
      <c r="I26" s="63">
        <v>4.7500000000000001E-2</v>
      </c>
      <c r="J26" s="64"/>
      <c r="M26" s="65"/>
      <c r="O26" s="76"/>
      <c r="T26" s="66">
        <f>SUM(F26-'[1]8.8.21 Appr Schedule'!F28)/'[1]8.8.21 Appr Schedule'!F28</f>
        <v>6.0005854561792929E-2</v>
      </c>
      <c r="U26" s="68">
        <f t="shared" si="9"/>
        <v>4.7501704471212831E-2</v>
      </c>
      <c r="V26" s="69">
        <f t="shared" si="10"/>
        <v>1.7044712128308492E-6</v>
      </c>
      <c r="W26" s="70"/>
    </row>
    <row r="27" spans="1:24" s="32" customFormat="1" ht="16.5" customHeight="1" x14ac:dyDescent="0.25">
      <c r="A27" s="81">
        <v>3</v>
      </c>
      <c r="B27" s="78" t="s">
        <v>513</v>
      </c>
      <c r="C27" s="82"/>
      <c r="D27" s="60">
        <v>5</v>
      </c>
      <c r="E27" s="61">
        <f>H27/$H$31</f>
        <v>0.84382650496473066</v>
      </c>
      <c r="F27" s="13">
        <f t="shared" si="8"/>
        <v>32.555500000000002</v>
      </c>
      <c r="G27" s="8">
        <f t="shared" si="5"/>
        <v>2604.44</v>
      </c>
      <c r="H27" s="8">
        <f t="shared" si="6"/>
        <v>67715.44</v>
      </c>
      <c r="I27" s="63">
        <v>4.5400000000000003E-2</v>
      </c>
      <c r="J27" s="64"/>
      <c r="M27" s="65"/>
      <c r="T27" s="66">
        <f>SUM(F27-'[1]8.8.21 Appr Schedule'!F29)/'[1]8.8.21 Appr Schedule'!F29</f>
        <v>6.0004688629422577E-2</v>
      </c>
      <c r="U27" s="68">
        <f t="shared" si="9"/>
        <v>4.5398869991604821E-2</v>
      </c>
      <c r="V27" s="69">
        <f t="shared" si="10"/>
        <v>-1.130008395182347E-6</v>
      </c>
      <c r="W27" s="70"/>
    </row>
    <row r="28" spans="1:24" s="32" customFormat="1" ht="16.5" customHeight="1" x14ac:dyDescent="0.25">
      <c r="A28" s="84"/>
      <c r="B28" s="78" t="s">
        <v>514</v>
      </c>
      <c r="C28" s="82"/>
      <c r="D28" s="60">
        <v>6</v>
      </c>
      <c r="E28" s="61">
        <f t="shared" si="7"/>
        <v>0.88044832485670066</v>
      </c>
      <c r="F28" s="13">
        <f t="shared" si="8"/>
        <v>33.968400000000003</v>
      </c>
      <c r="G28" s="8">
        <f t="shared" si="5"/>
        <v>2717.47</v>
      </c>
      <c r="H28" s="8">
        <f t="shared" si="6"/>
        <v>70654.27</v>
      </c>
      <c r="I28" s="63">
        <v>4.3400000000000001E-2</v>
      </c>
      <c r="J28" s="64"/>
      <c r="M28" s="65"/>
      <c r="T28" s="66">
        <f>SUM(F28-'[1]8.8.21 Appr Schedule'!F30)/'[1]8.8.21 Appr Schedule'!F30</f>
        <v>6.0005304957014428E-2</v>
      </c>
      <c r="U28" s="68">
        <f t="shared" si="9"/>
        <v>4.3399703228687601E-2</v>
      </c>
      <c r="V28" s="69">
        <f t="shared" si="10"/>
        <v>-2.9677131239969068E-7</v>
      </c>
      <c r="W28" s="70"/>
    </row>
    <row r="29" spans="1:24" s="32" customFormat="1" ht="16.5" customHeight="1" x14ac:dyDescent="0.25">
      <c r="A29" s="81">
        <v>4</v>
      </c>
      <c r="B29" s="78" t="s">
        <v>513</v>
      </c>
      <c r="C29" s="82"/>
      <c r="D29" s="60">
        <v>7</v>
      </c>
      <c r="E29" s="61">
        <f t="shared" si="7"/>
        <v>0.91707537852005405</v>
      </c>
      <c r="F29" s="13">
        <f t="shared" si="8"/>
        <v>35.381500000000003</v>
      </c>
      <c r="G29" s="8">
        <f t="shared" si="5"/>
        <v>2830.52</v>
      </c>
      <c r="H29" s="8">
        <f t="shared" si="6"/>
        <v>73593.52</v>
      </c>
      <c r="I29" s="63">
        <v>4.1599999999999998E-2</v>
      </c>
      <c r="J29" s="64"/>
      <c r="M29" s="65"/>
      <c r="N29" s="85"/>
      <c r="O29" s="71"/>
      <c r="T29" s="66">
        <f>SUM(F29-'[1]8.8.21 Appr Schedule'!F31)/'[1]8.8.21 Appr Schedule'!F31</f>
        <v>6.0005512514006099E-2</v>
      </c>
      <c r="U29" s="68">
        <f>(H29-H28)/H28</f>
        <v>4.1600458118101001E-2</v>
      </c>
      <c r="V29" s="69">
        <f t="shared" si="10"/>
        <v>4.5811810100299111E-7</v>
      </c>
      <c r="W29" s="70"/>
    </row>
    <row r="30" spans="1:24" s="32" customFormat="1" ht="16.5" customHeight="1" x14ac:dyDescent="0.25">
      <c r="A30" s="84"/>
      <c r="B30" s="78" t="s">
        <v>514</v>
      </c>
      <c r="C30" s="82"/>
      <c r="D30" s="60">
        <v>8</v>
      </c>
      <c r="E30" s="61">
        <f t="shared" si="7"/>
        <v>0.95366616962453676</v>
      </c>
      <c r="F30" s="13">
        <f t="shared" si="8"/>
        <v>36.793199999999999</v>
      </c>
      <c r="G30" s="8">
        <f t="shared" si="5"/>
        <v>2943.46</v>
      </c>
      <c r="H30" s="8">
        <f>ROUND(F30*2080,2)</f>
        <v>76529.86</v>
      </c>
      <c r="I30" s="63">
        <v>3.9899999999999998E-2</v>
      </c>
      <c r="J30" s="64"/>
      <c r="M30" s="65"/>
      <c r="O30" s="76"/>
      <c r="T30" s="66">
        <f>SUM(F30-'[1]8.8.21 Appr Schedule'!F32)/'[1]8.8.21 Appr Schedule'!F32</f>
        <v>6.0005070526412803E-2</v>
      </c>
      <c r="U30" s="68">
        <f t="shared" si="9"/>
        <v>3.9899436798239797E-2</v>
      </c>
      <c r="V30" s="69">
        <f>U30-I30</f>
        <v>-5.6320176020085988E-7</v>
      </c>
      <c r="W30" s="70"/>
    </row>
    <row r="31" spans="1:24" s="32" customFormat="1" ht="16.5" customHeight="1" thickBot="1" x14ac:dyDescent="0.3">
      <c r="A31" s="86"/>
      <c r="B31" s="87" t="s">
        <v>310</v>
      </c>
      <c r="C31" s="88"/>
      <c r="D31" s="53" t="s">
        <v>310</v>
      </c>
      <c r="E31" s="74">
        <f>H31/$H$31</f>
        <v>1</v>
      </c>
      <c r="F31" s="14">
        <f>F35</f>
        <v>38.580800000000004</v>
      </c>
      <c r="G31" s="11">
        <f t="shared" si="5"/>
        <v>3086.46</v>
      </c>
      <c r="H31" s="11">
        <f>ROUND(F31*2080,2)</f>
        <v>80248.06</v>
      </c>
      <c r="I31" s="89">
        <f>(F31-F30)/F30</f>
        <v>4.8585064631508128E-2</v>
      </c>
      <c r="J31" s="64"/>
      <c r="L31" s="66"/>
      <c r="M31" s="65"/>
      <c r="U31" s="68">
        <f>(F31-F30)/F30</f>
        <v>4.8585064631508128E-2</v>
      </c>
      <c r="V31" s="69">
        <f>U31-I31</f>
        <v>0</v>
      </c>
      <c r="W31" s="70"/>
    </row>
    <row r="32" spans="1:24" s="32" customFormat="1" ht="16.5" customHeight="1" thickBot="1" x14ac:dyDescent="0.3">
      <c r="D32" s="25"/>
      <c r="E32" s="25"/>
      <c r="F32" s="90"/>
      <c r="G32" s="91"/>
      <c r="H32" s="15"/>
      <c r="I32" s="15"/>
      <c r="J32" s="64"/>
      <c r="M32" s="65"/>
      <c r="O32" s="92"/>
      <c r="U32" s="77"/>
      <c r="V32" s="69"/>
      <c r="W32" s="70"/>
    </row>
    <row r="33" spans="1:24" s="32" customFormat="1" ht="16.5" customHeight="1" thickBot="1" x14ac:dyDescent="0.35">
      <c r="D33" s="160" t="s">
        <v>471</v>
      </c>
      <c r="E33" s="161"/>
      <c r="F33" s="161"/>
      <c r="G33" s="161"/>
      <c r="H33" s="161"/>
      <c r="I33" s="162"/>
      <c r="J33" s="25"/>
      <c r="K33" s="93"/>
      <c r="M33" s="65"/>
      <c r="U33" s="94"/>
      <c r="V33" s="69"/>
      <c r="W33" s="70"/>
    </row>
    <row r="34" spans="1:24" s="32" customFormat="1" ht="16.5" customHeight="1" x14ac:dyDescent="0.25">
      <c r="A34" s="79" t="s">
        <v>511</v>
      </c>
      <c r="B34" s="57" t="s">
        <v>512</v>
      </c>
      <c r="C34" s="95"/>
      <c r="D34" s="79" t="s">
        <v>304</v>
      </c>
      <c r="E34" s="57" t="s">
        <v>305</v>
      </c>
      <c r="F34" s="57" t="s">
        <v>302</v>
      </c>
      <c r="G34" s="57" t="s">
        <v>306</v>
      </c>
      <c r="H34" s="57" t="s">
        <v>307</v>
      </c>
      <c r="I34" s="58" t="s">
        <v>308</v>
      </c>
      <c r="J34" s="50"/>
      <c r="K34" s="93"/>
      <c r="U34" s="80"/>
      <c r="V34" s="69"/>
      <c r="W34" s="70"/>
    </row>
    <row r="35" spans="1:24" s="32" customFormat="1" ht="16.5" customHeight="1" x14ac:dyDescent="0.25">
      <c r="A35" s="81">
        <v>1</v>
      </c>
      <c r="B35" s="78" t="s">
        <v>513</v>
      </c>
      <c r="C35" s="82"/>
      <c r="D35" s="42">
        <v>1</v>
      </c>
      <c r="E35" s="61">
        <f>H35/$H$36</f>
        <v>0.83671033618217938</v>
      </c>
      <c r="F35" s="96">
        <f>ROUND(36.397*1.06,4)</f>
        <v>38.580800000000004</v>
      </c>
      <c r="G35" s="8">
        <f t="shared" ref="G35:G36" si="11">ROUND(H35/26,2)</f>
        <v>3086.46</v>
      </c>
      <c r="H35" s="8">
        <f t="shared" ref="H35" si="12">ROUND(F35*2080,2)</f>
        <v>80248.06</v>
      </c>
      <c r="I35" s="63"/>
      <c r="J35" s="64"/>
      <c r="K35" s="93"/>
      <c r="L35" s="65"/>
      <c r="U35" s="77"/>
      <c r="V35" s="69"/>
      <c r="W35" s="70"/>
    </row>
    <row r="36" spans="1:24" ht="16.5" customHeight="1" thickBot="1" x14ac:dyDescent="0.3">
      <c r="A36" s="97"/>
      <c r="B36" s="98" t="s">
        <v>514</v>
      </c>
      <c r="C36" s="99"/>
      <c r="D36" s="53" t="s">
        <v>582</v>
      </c>
      <c r="E36" s="74">
        <f>H36/$H$36</f>
        <v>1</v>
      </c>
      <c r="F36" s="14">
        <v>46.110100000000003</v>
      </c>
      <c r="G36" s="11">
        <f t="shared" si="11"/>
        <v>3688.81</v>
      </c>
      <c r="H36" s="11">
        <f>ROUND(F36*2080,2)</f>
        <v>95909.01</v>
      </c>
      <c r="I36" s="89">
        <v>0.195157</v>
      </c>
      <c r="J36" s="100"/>
      <c r="K36" s="100"/>
      <c r="L36" s="65"/>
      <c r="M36" s="32"/>
      <c r="O36" s="100"/>
      <c r="R36" s="90"/>
      <c r="S36" s="24"/>
      <c r="T36" s="23"/>
      <c r="U36" s="68">
        <f>(H36-H35)/H35</f>
        <v>0.19515674272997999</v>
      </c>
      <c r="V36" s="69">
        <f>U36-I36</f>
        <v>-2.5727002000985877E-7</v>
      </c>
      <c r="W36" s="70"/>
      <c r="X36" s="101"/>
    </row>
    <row r="37" spans="1:24" ht="16.5" customHeight="1" thickBot="1" x14ac:dyDescent="0.3">
      <c r="D37" s="102"/>
      <c r="E37" s="50"/>
      <c r="F37" s="90"/>
      <c r="G37" s="91"/>
      <c r="H37" s="15"/>
      <c r="I37" s="15"/>
      <c r="J37" s="64"/>
      <c r="L37" s="65"/>
      <c r="M37" s="65"/>
      <c r="R37" s="90"/>
      <c r="S37" s="24"/>
      <c r="T37" s="23"/>
      <c r="U37" s="68"/>
      <c r="V37" s="69"/>
      <c r="W37" s="70"/>
      <c r="X37" s="101"/>
    </row>
    <row r="38" spans="1:24" ht="16.5" customHeight="1" thickBot="1" x14ac:dyDescent="0.35">
      <c r="A38" s="103"/>
      <c r="B38" s="104"/>
      <c r="C38" s="104"/>
      <c r="D38" s="160" t="s">
        <v>472</v>
      </c>
      <c r="E38" s="161"/>
      <c r="F38" s="161"/>
      <c r="G38" s="161"/>
      <c r="H38" s="161"/>
      <c r="I38" s="162"/>
      <c r="J38" s="64"/>
      <c r="L38" s="65"/>
      <c r="M38" s="65"/>
      <c r="O38" s="100"/>
      <c r="U38" s="77"/>
      <c r="V38" s="69"/>
      <c r="W38" s="70"/>
    </row>
    <row r="39" spans="1:24" ht="16.5" customHeight="1" x14ac:dyDescent="0.25">
      <c r="A39" s="103"/>
      <c r="B39" s="104"/>
      <c r="C39" s="104"/>
      <c r="D39" s="79" t="s">
        <v>304</v>
      </c>
      <c r="E39" s="57" t="s">
        <v>305</v>
      </c>
      <c r="F39" s="57" t="s">
        <v>302</v>
      </c>
      <c r="G39" s="57" t="s">
        <v>306</v>
      </c>
      <c r="H39" s="57" t="s">
        <v>307</v>
      </c>
      <c r="I39" s="58" t="s">
        <v>308</v>
      </c>
      <c r="J39" s="50"/>
      <c r="L39" s="65"/>
      <c r="M39" s="65"/>
      <c r="O39" s="100"/>
      <c r="U39" s="80"/>
      <c r="V39" s="69"/>
      <c r="W39" s="70"/>
    </row>
    <row r="40" spans="1:24" ht="16.5" customHeight="1" x14ac:dyDescent="0.25">
      <c r="A40" s="105"/>
      <c r="D40" s="42">
        <v>1</v>
      </c>
      <c r="E40" s="61">
        <v>0.92747999999999997</v>
      </c>
      <c r="F40" s="96">
        <f>ROUND(F36*(I40+1),4)</f>
        <v>46.986199999999997</v>
      </c>
      <c r="G40" s="8">
        <f>ROUND(H40/26,2)</f>
        <v>3758.9</v>
      </c>
      <c r="H40" s="8">
        <f>ROUND(F40*2080,2)</f>
        <v>97731.3</v>
      </c>
      <c r="I40" s="63">
        <v>1.9E-2</v>
      </c>
      <c r="J40" s="64"/>
      <c r="K40" s="93"/>
      <c r="M40" s="65"/>
      <c r="O40" s="100"/>
      <c r="T40" s="66">
        <f>SUM(F40-'[1]8.8.21 Appr Schedule'!F46)/'[1]8.8.21 Appr Schedule'!F46</f>
        <v>6.0002481585507396E-2</v>
      </c>
      <c r="U40" s="77"/>
      <c r="V40" s="69"/>
      <c r="W40" s="70"/>
    </row>
    <row r="41" spans="1:24" ht="16.5" customHeight="1" x14ac:dyDescent="0.25">
      <c r="A41" s="105"/>
      <c r="D41" s="42">
        <v>2</v>
      </c>
      <c r="E41" s="61">
        <v>0.94099999999999995</v>
      </c>
      <c r="F41" s="13">
        <f>ROUND(F40*I41+F40,4)</f>
        <v>47.878900000000002</v>
      </c>
      <c r="G41" s="8">
        <f>ROUND(H41/26,2)</f>
        <v>3830.31</v>
      </c>
      <c r="H41" s="8">
        <f>ROUND(F41*2080,2)</f>
        <v>99588.11</v>
      </c>
      <c r="I41" s="63">
        <v>1.9E-2</v>
      </c>
      <c r="J41" s="64"/>
      <c r="K41" s="93"/>
      <c r="M41" s="65"/>
      <c r="O41" s="106"/>
      <c r="T41" s="66">
        <f>SUM(F41-'[1]8.8.21 Appr Schedule'!F47)/'[1]8.8.21 Appr Schedule'!F47</f>
        <v>6.0001726859528842E-2</v>
      </c>
      <c r="U41" s="68">
        <f>(H41-H40)/H40</f>
        <v>1.899913333804009E-2</v>
      </c>
      <c r="V41" s="69">
        <f>U41-I41</f>
        <v>-8.6666195990917072E-7</v>
      </c>
      <c r="W41" s="70"/>
    </row>
    <row r="42" spans="1:24" ht="16.5" customHeight="1" x14ac:dyDescent="0.25">
      <c r="A42" s="105"/>
      <c r="D42" s="42">
        <v>3</v>
      </c>
      <c r="E42" s="61">
        <v>0.96306000000000003</v>
      </c>
      <c r="F42" s="13">
        <f>ROUND(F41*I42+F41,4)</f>
        <v>48.788600000000002</v>
      </c>
      <c r="G42" s="8">
        <f>ROUND(H42/26,2)</f>
        <v>3903.09</v>
      </c>
      <c r="H42" s="8">
        <f>ROUND(F42*2080,2)</f>
        <v>101480.29</v>
      </c>
      <c r="I42" s="63">
        <v>1.9E-2</v>
      </c>
      <c r="J42" s="64"/>
      <c r="M42" s="65"/>
      <c r="T42" s="66">
        <f>SUM(F42-'[1]8.8.21 Appr Schedule'!F48)/'[1]8.8.21 Appr Schedule'!F48</f>
        <v>6.0001868472567235E-2</v>
      </c>
      <c r="U42" s="68">
        <f>(H42-H41)/H41</f>
        <v>1.9000059344433717E-2</v>
      </c>
      <c r="V42" s="69">
        <f>U42-I42</f>
        <v>5.9344433717828382E-8</v>
      </c>
      <c r="W42" s="70"/>
    </row>
    <row r="43" spans="1:24" ht="16.5" customHeight="1" x14ac:dyDescent="0.25">
      <c r="A43" s="105"/>
      <c r="D43" s="42">
        <v>4</v>
      </c>
      <c r="E43" s="61">
        <v>0.98136000000000001</v>
      </c>
      <c r="F43" s="13">
        <f>ROUND(F42*I43+F42,4)</f>
        <v>49.715600000000002</v>
      </c>
      <c r="G43" s="8">
        <f>ROUND(H43/26,2)</f>
        <v>3977.25</v>
      </c>
      <c r="H43" s="8">
        <f>ROUND(F43*2080,2)</f>
        <v>103408.45</v>
      </c>
      <c r="I43" s="63">
        <v>1.9E-2</v>
      </c>
      <c r="J43" s="64"/>
      <c r="M43" s="65"/>
      <c r="O43" s="107"/>
      <c r="T43" s="66">
        <f>SUM(F43-'[1]8.8.21 Appr Schedule'!F49)/'[1]8.8.21 Appr Schedule'!F49</f>
        <v>6.0002473273718895E-2</v>
      </c>
      <c r="U43" s="68">
        <f>(H43-H42)/H42</f>
        <v>1.90003398689539E-2</v>
      </c>
      <c r="V43" s="69">
        <f>U43-I43</f>
        <v>3.3986895390039629E-7</v>
      </c>
      <c r="W43" s="70"/>
    </row>
    <row r="44" spans="1:24" ht="16.5" customHeight="1" thickBot="1" x14ac:dyDescent="0.3">
      <c r="A44" s="105"/>
      <c r="D44" s="53">
        <v>5</v>
      </c>
      <c r="E44" s="74">
        <v>1</v>
      </c>
      <c r="F44" s="14">
        <f>ROUND(F43*I44+F43,4)</f>
        <v>50.660200000000003</v>
      </c>
      <c r="G44" s="11">
        <f>ROUND(H44/26,2)</f>
        <v>4052.82</v>
      </c>
      <c r="H44" s="11">
        <f>ROUND(F44*2080,2)</f>
        <v>105373.22</v>
      </c>
      <c r="I44" s="89">
        <v>1.9E-2</v>
      </c>
      <c r="J44" s="64"/>
      <c r="M44" s="65"/>
      <c r="O44" s="108"/>
      <c r="T44" s="66">
        <f>SUM(F44-'[1]8.8.21 Appr Schedule'!F50)/'[1]8.8.21 Appr Schedule'!F50</f>
        <v>6.0003138567767046E-2</v>
      </c>
      <c r="U44" s="68">
        <f>(H44-H43)/H43</f>
        <v>1.900009138518181E-2</v>
      </c>
      <c r="V44" s="69">
        <f>U44-I44</f>
        <v>9.1385181810732519E-8</v>
      </c>
      <c r="W44" s="70"/>
    </row>
    <row r="45" spans="1:24" ht="16.5" customHeight="1" thickBot="1" x14ac:dyDescent="0.3">
      <c r="A45" s="109"/>
      <c r="B45" s="110"/>
      <c r="C45" s="110"/>
      <c r="J45" s="64"/>
      <c r="M45" s="65"/>
      <c r="O45" s="111"/>
      <c r="U45" s="101"/>
      <c r="V45" s="70"/>
      <c r="W45" s="70"/>
    </row>
    <row r="46" spans="1:24" ht="16.5" customHeight="1" x14ac:dyDescent="0.25">
      <c r="G46" s="112"/>
      <c r="M46" s="65"/>
      <c r="O46" s="100"/>
      <c r="U46" s="101"/>
    </row>
    <row r="47" spans="1:24" ht="16.5" customHeight="1" x14ac:dyDescent="0.25">
      <c r="M47" s="65"/>
      <c r="O47" s="113"/>
    </row>
    <row r="48" spans="1:24" ht="16.5" customHeight="1" x14ac:dyDescent="0.25">
      <c r="M48" s="65"/>
    </row>
    <row r="49" spans="13:21" ht="16.5" customHeight="1" x14ac:dyDescent="0.25">
      <c r="M49" s="65"/>
      <c r="U49" s="101"/>
    </row>
    <row r="50" spans="13:21" ht="16.5" customHeight="1" x14ac:dyDescent="0.25">
      <c r="M50" s="65"/>
      <c r="U50" s="101"/>
    </row>
    <row r="51" spans="13:21" ht="16.5" customHeight="1" x14ac:dyDescent="0.25"/>
    <row r="52" spans="13:21" ht="16.5" customHeight="1" x14ac:dyDescent="0.25"/>
  </sheetData>
  <mergeCells count="16">
    <mergeCell ref="K16:P16"/>
    <mergeCell ref="D21:I21"/>
    <mergeCell ref="D33:I33"/>
    <mergeCell ref="D38:I38"/>
    <mergeCell ref="E7:G7"/>
    <mergeCell ref="E9:G9"/>
    <mergeCell ref="E10:I10"/>
    <mergeCell ref="E11:G11"/>
    <mergeCell ref="D13:I13"/>
    <mergeCell ref="U15:V15"/>
    <mergeCell ref="D1:I1"/>
    <mergeCell ref="K1:P1"/>
    <mergeCell ref="D2:I2"/>
    <mergeCell ref="D4:I4"/>
    <mergeCell ref="E5:G5"/>
    <mergeCell ref="E6:G6"/>
  </mergeCells>
  <printOptions horizontalCentered="1"/>
  <pageMargins left="0.25" right="0.25" top="0.75" bottom="0.75" header="0.3" footer="0.3"/>
  <pageSetup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5B44-9D53-4A98-8440-B31A98F6600E}">
  <sheetPr>
    <tabColor theme="4" tint="0.39997558519241921"/>
  </sheetPr>
  <dimension ref="A1:Q46"/>
  <sheetViews>
    <sheetView topLeftCell="D1" zoomScale="80" zoomScaleNormal="80" workbookViewId="0">
      <selection activeCell="D4" sqref="D4:I4"/>
    </sheetView>
  </sheetViews>
  <sheetFormatPr defaultColWidth="9.109375" defaultRowHeight="15" x14ac:dyDescent="0.25"/>
  <cols>
    <col min="1" max="2" width="0" style="25" hidden="1" customWidth="1"/>
    <col min="3" max="3" width="9.88671875" style="25" hidden="1" customWidth="1"/>
    <col min="4" max="4" width="14.109375" style="25" customWidth="1"/>
    <col min="5" max="5" width="13.109375" style="25" customWidth="1"/>
    <col min="6" max="6" width="13.109375" style="124" customWidth="1"/>
    <col min="7" max="7" width="14" style="25" customWidth="1"/>
    <col min="8" max="8" width="15.44140625" style="25" customWidth="1"/>
    <col min="9" max="9" width="15.5546875" style="25" customWidth="1"/>
    <col min="10" max="10" width="7.5546875" style="25" bestFit="1" customWidth="1"/>
    <col min="11" max="11" width="22.44140625" style="25" customWidth="1"/>
    <col min="12" max="12" width="7.44140625" style="25" customWidth="1"/>
    <col min="13" max="13" width="14.5546875" style="25" customWidth="1"/>
    <col min="14" max="14" width="13.109375" style="25" customWidth="1"/>
    <col min="15" max="15" width="15.6640625" style="32" bestFit="1" customWidth="1"/>
    <col min="16" max="16" width="11.44140625" style="32" bestFit="1" customWidth="1"/>
    <col min="17" max="16384" width="9.109375" style="25"/>
  </cols>
  <sheetData>
    <row r="1" spans="1:17" ht="17.100000000000001" customHeight="1" x14ac:dyDescent="0.3">
      <c r="D1" s="149" t="s">
        <v>583</v>
      </c>
      <c r="E1" s="149"/>
      <c r="F1" s="149"/>
      <c r="G1" s="149"/>
      <c r="H1" s="149"/>
      <c r="I1" s="149"/>
    </row>
    <row r="2" spans="1:17" ht="17.100000000000001" customHeight="1" x14ac:dyDescent="0.3">
      <c r="D2" s="153" t="s">
        <v>584</v>
      </c>
      <c r="E2" s="153"/>
      <c r="F2" s="153"/>
      <c r="G2" s="153"/>
      <c r="H2" s="153"/>
      <c r="I2" s="153"/>
    </row>
    <row r="3" spans="1:17" ht="17.100000000000001" customHeight="1" thickBot="1" x14ac:dyDescent="0.35">
      <c r="D3" s="30"/>
      <c r="E3" s="30"/>
      <c r="F3" s="114"/>
      <c r="G3" s="30"/>
      <c r="H3" s="30"/>
      <c r="I3" s="30"/>
      <c r="K3" s="32"/>
      <c r="L3" s="32"/>
      <c r="M3" s="32"/>
      <c r="N3" s="32"/>
      <c r="Q3" s="32"/>
    </row>
    <row r="4" spans="1:17" ht="17.100000000000001" customHeight="1" thickBot="1" x14ac:dyDescent="0.35">
      <c r="A4" s="103"/>
      <c r="B4" s="104"/>
      <c r="C4" s="104"/>
      <c r="D4" s="170" t="s">
        <v>300</v>
      </c>
      <c r="E4" s="171"/>
      <c r="F4" s="171"/>
      <c r="G4" s="171"/>
      <c r="H4" s="171"/>
      <c r="I4" s="172"/>
      <c r="K4" s="32"/>
      <c r="L4" s="32"/>
      <c r="M4" s="32"/>
      <c r="N4" s="32"/>
      <c r="Q4" s="32"/>
    </row>
    <row r="5" spans="1:17" ht="17.100000000000001" customHeight="1" thickBot="1" x14ac:dyDescent="0.35">
      <c r="A5" s="105"/>
      <c r="D5" s="115" t="s">
        <v>0</v>
      </c>
      <c r="E5" s="173" t="s">
        <v>301</v>
      </c>
      <c r="F5" s="174"/>
      <c r="G5" s="175"/>
      <c r="H5" s="116" t="s">
        <v>1</v>
      </c>
      <c r="I5" s="117" t="s">
        <v>5</v>
      </c>
      <c r="K5" s="32"/>
      <c r="L5" s="32"/>
      <c r="M5" s="32"/>
      <c r="N5" s="32"/>
      <c r="Q5" s="32"/>
    </row>
    <row r="6" spans="1:17" s="32" customFormat="1" ht="17.100000000000001" customHeight="1" thickBot="1" x14ac:dyDescent="0.3">
      <c r="A6" s="118"/>
      <c r="B6" s="119"/>
      <c r="C6" s="119"/>
      <c r="D6" s="120">
        <v>905</v>
      </c>
      <c r="E6" s="176" t="s">
        <v>585</v>
      </c>
      <c r="F6" s="171"/>
      <c r="G6" s="177"/>
      <c r="H6" s="121">
        <f>H11</f>
        <v>38475.01</v>
      </c>
      <c r="I6" s="122">
        <f>H19</f>
        <v>54501.62</v>
      </c>
    </row>
    <row r="7" spans="1:17" ht="17.100000000000001" customHeight="1" x14ac:dyDescent="0.25">
      <c r="D7" s="54"/>
      <c r="E7" s="54"/>
      <c r="F7" s="123"/>
      <c r="G7" s="54"/>
      <c r="H7" s="54"/>
      <c r="I7" s="54"/>
      <c r="K7" s="32"/>
      <c r="L7" s="32"/>
      <c r="M7" s="32"/>
      <c r="N7" s="32"/>
      <c r="Q7" s="32"/>
    </row>
    <row r="8" spans="1:17" ht="17.100000000000001" customHeight="1" thickBot="1" x14ac:dyDescent="0.3">
      <c r="K8" s="32"/>
      <c r="L8" s="32"/>
      <c r="M8" s="32"/>
      <c r="N8" s="32"/>
      <c r="Q8" s="32"/>
    </row>
    <row r="9" spans="1:17" s="32" customFormat="1" ht="16.2" thickBot="1" x14ac:dyDescent="0.35">
      <c r="D9" s="170" t="s">
        <v>586</v>
      </c>
      <c r="E9" s="178"/>
      <c r="F9" s="178"/>
      <c r="G9" s="178"/>
      <c r="H9" s="178"/>
      <c r="I9" s="179"/>
      <c r="J9" s="55"/>
    </row>
    <row r="10" spans="1:17" s="32" customFormat="1" x14ac:dyDescent="0.25">
      <c r="D10" s="125" t="s">
        <v>304</v>
      </c>
      <c r="E10" s="126" t="s">
        <v>305</v>
      </c>
      <c r="F10" s="127" t="s">
        <v>302</v>
      </c>
      <c r="G10" s="126" t="s">
        <v>306</v>
      </c>
      <c r="H10" s="126" t="s">
        <v>307</v>
      </c>
      <c r="I10" s="128" t="s">
        <v>308</v>
      </c>
      <c r="J10" s="50"/>
    </row>
    <row r="11" spans="1:17" s="32" customFormat="1" x14ac:dyDescent="0.25">
      <c r="A11" s="59" t="s">
        <v>504</v>
      </c>
      <c r="D11" s="60">
        <v>1</v>
      </c>
      <c r="E11" s="61">
        <f>H11/$H$19</f>
        <v>0.7059425022595659</v>
      </c>
      <c r="F11" s="129">
        <f>ROUND(17.9588*1.03,4)</f>
        <v>18.497599999999998</v>
      </c>
      <c r="G11" s="8">
        <f>ROUND(H11/26,2)</f>
        <v>1479.81</v>
      </c>
      <c r="H11" s="8">
        <f>ROUND(F11*2080,2)</f>
        <v>38475.01</v>
      </c>
      <c r="I11" s="63"/>
      <c r="J11" s="64"/>
    </row>
    <row r="12" spans="1:17" s="32" customFormat="1" x14ac:dyDescent="0.25">
      <c r="A12" s="59" t="s">
        <v>505</v>
      </c>
      <c r="D12" s="60">
        <v>2</v>
      </c>
      <c r="E12" s="61">
        <f>H12/$H$19</f>
        <v>0.74124035212164341</v>
      </c>
      <c r="F12" s="129">
        <f>ROUND(F11*I12+F11,4)</f>
        <v>19.422499999999999</v>
      </c>
      <c r="G12" s="8">
        <f t="shared" ref="G12:G18" si="0">ROUND(H12/26,2)</f>
        <v>1553.8</v>
      </c>
      <c r="H12" s="8">
        <f t="shared" ref="H12:H18" si="1">ROUND(F12*2080,2)</f>
        <v>40398.800000000003</v>
      </c>
      <c r="I12" s="63">
        <v>0.05</v>
      </c>
      <c r="J12" s="64"/>
    </row>
    <row r="13" spans="1:17" s="32" customFormat="1" x14ac:dyDescent="0.25">
      <c r="A13" s="59" t="s">
        <v>506</v>
      </c>
      <c r="D13" s="60">
        <v>3</v>
      </c>
      <c r="E13" s="61">
        <f>H13/$H$19</f>
        <v>0.77830145232380255</v>
      </c>
      <c r="F13" s="129">
        <f>ROUND(F12*I13+F12,4)</f>
        <v>20.393599999999999</v>
      </c>
      <c r="G13" s="8">
        <f t="shared" si="0"/>
        <v>1631.49</v>
      </c>
      <c r="H13" s="8">
        <f t="shared" si="1"/>
        <v>42418.69</v>
      </c>
      <c r="I13" s="63">
        <v>0.05</v>
      </c>
      <c r="J13" s="64"/>
    </row>
    <row r="14" spans="1:17" s="32" customFormat="1" x14ac:dyDescent="0.25">
      <c r="A14" s="59" t="s">
        <v>507</v>
      </c>
      <c r="D14" s="60">
        <v>4</v>
      </c>
      <c r="E14" s="61">
        <f>H14/$H$19</f>
        <v>0.81721717629677804</v>
      </c>
      <c r="F14" s="129">
        <f t="shared" ref="F14:F19" si="2">ROUND(F13*I14+F13,4)</f>
        <v>21.4133</v>
      </c>
      <c r="G14" s="8">
        <f t="shared" si="0"/>
        <v>1713.06</v>
      </c>
      <c r="H14" s="8">
        <f t="shared" si="1"/>
        <v>44539.66</v>
      </c>
      <c r="I14" s="63">
        <v>0.05</v>
      </c>
      <c r="J14" s="64"/>
      <c r="K14" s="93"/>
    </row>
    <row r="15" spans="1:17" s="32" customFormat="1" x14ac:dyDescent="0.25">
      <c r="A15" s="59" t="s">
        <v>508</v>
      </c>
      <c r="D15" s="60">
        <v>5</v>
      </c>
      <c r="E15" s="61">
        <f t="shared" ref="E15:E17" si="3">H15/$H$19</f>
        <v>0.85399204647494875</v>
      </c>
      <c r="F15" s="129">
        <f t="shared" si="2"/>
        <v>22.376899999999999</v>
      </c>
      <c r="G15" s="8">
        <f t="shared" si="0"/>
        <v>1790.15</v>
      </c>
      <c r="H15" s="8">
        <f t="shared" si="1"/>
        <v>46543.95</v>
      </c>
      <c r="I15" s="63">
        <v>4.4999999999999998E-2</v>
      </c>
      <c r="J15" s="64"/>
    </row>
    <row r="16" spans="1:17" s="32" customFormat="1" x14ac:dyDescent="0.25">
      <c r="A16" s="59" t="s">
        <v>509</v>
      </c>
      <c r="D16" s="60">
        <v>6</v>
      </c>
      <c r="E16" s="61">
        <f>H16/$H$19</f>
        <v>0.89071352374479873</v>
      </c>
      <c r="F16" s="129">
        <f t="shared" si="2"/>
        <v>23.339099999999998</v>
      </c>
      <c r="G16" s="8">
        <f t="shared" si="0"/>
        <v>1867.13</v>
      </c>
      <c r="H16" s="8">
        <f t="shared" si="1"/>
        <v>48545.33</v>
      </c>
      <c r="I16" s="63">
        <v>4.2999999999999997E-2</v>
      </c>
      <c r="J16" s="64"/>
      <c r="K16" s="93"/>
    </row>
    <row r="17" spans="1:17" s="32" customFormat="1" x14ac:dyDescent="0.25">
      <c r="A17" s="59" t="s">
        <v>510</v>
      </c>
      <c r="D17" s="60">
        <v>7</v>
      </c>
      <c r="E17" s="61">
        <f t="shared" si="3"/>
        <v>0.92723262170922627</v>
      </c>
      <c r="F17" s="129">
        <f t="shared" si="2"/>
        <v>24.295999999999999</v>
      </c>
      <c r="G17" s="8">
        <f t="shared" si="0"/>
        <v>1943.68</v>
      </c>
      <c r="H17" s="8">
        <f t="shared" si="1"/>
        <v>50535.68</v>
      </c>
      <c r="I17" s="63">
        <v>4.1000000000000002E-2</v>
      </c>
      <c r="J17" s="64"/>
    </row>
    <row r="18" spans="1:17" x14ac:dyDescent="0.25">
      <c r="D18" s="60">
        <v>8</v>
      </c>
      <c r="E18" s="61">
        <f>H18/$H$19</f>
        <v>0.96432032662515343</v>
      </c>
      <c r="F18" s="129">
        <f t="shared" si="2"/>
        <v>25.267800000000001</v>
      </c>
      <c r="G18" s="8">
        <f t="shared" si="0"/>
        <v>2021.42</v>
      </c>
      <c r="H18" s="8">
        <f t="shared" si="1"/>
        <v>52557.02</v>
      </c>
      <c r="I18" s="63">
        <v>0.04</v>
      </c>
      <c r="J18" s="64"/>
    </row>
    <row r="19" spans="1:17" s="32" customFormat="1" ht="15.6" thickBot="1" x14ac:dyDescent="0.3">
      <c r="D19" s="53" t="s">
        <v>310</v>
      </c>
      <c r="E19" s="74">
        <f>H19/$H$19</f>
        <v>1</v>
      </c>
      <c r="F19" s="129">
        <f t="shared" si="2"/>
        <v>26.2027</v>
      </c>
      <c r="G19" s="11">
        <f>H19/26</f>
        <v>2096.2161538461542</v>
      </c>
      <c r="H19" s="8">
        <f>ROUND(F19*2080,2)</f>
        <v>54501.62</v>
      </c>
      <c r="I19" s="63">
        <v>3.6999999999999998E-2</v>
      </c>
      <c r="J19" s="64"/>
      <c r="K19" s="25"/>
      <c r="L19" s="25"/>
      <c r="M19" s="25"/>
      <c r="N19" s="25"/>
      <c r="Q19" s="25"/>
    </row>
    <row r="20" spans="1:17" s="32" customFormat="1" x14ac:dyDescent="0.25">
      <c r="A20" s="34" t="s">
        <v>511</v>
      </c>
      <c r="B20" s="168" t="s">
        <v>512</v>
      </c>
      <c r="C20" s="169"/>
      <c r="D20" s="25"/>
      <c r="E20" s="25"/>
      <c r="F20" s="130"/>
      <c r="G20" s="91"/>
      <c r="H20" s="15"/>
      <c r="I20" s="15"/>
      <c r="J20" s="50"/>
      <c r="K20" s="25"/>
      <c r="L20" s="25"/>
      <c r="M20" s="25"/>
      <c r="N20" s="25"/>
      <c r="Q20" s="25"/>
    </row>
    <row r="21" spans="1:17" x14ac:dyDescent="0.25">
      <c r="J21" s="64"/>
    </row>
    <row r="22" spans="1:17" ht="15.6" thickBot="1" x14ac:dyDescent="0.3">
      <c r="G22" s="32"/>
      <c r="H22" s="32"/>
      <c r="J22" s="64"/>
    </row>
    <row r="23" spans="1:17" ht="16.5" customHeight="1" thickBot="1" x14ac:dyDescent="0.3">
      <c r="A23" s="103"/>
      <c r="B23" s="104"/>
      <c r="C23" s="104"/>
      <c r="G23" s="32"/>
      <c r="H23" s="32"/>
      <c r="J23" s="64"/>
    </row>
    <row r="24" spans="1:17" x14ac:dyDescent="0.25">
      <c r="A24" s="103"/>
      <c r="B24" s="104"/>
      <c r="C24" s="104"/>
      <c r="G24" s="32"/>
      <c r="H24" s="32"/>
      <c r="J24" s="50"/>
    </row>
    <row r="25" spans="1:17" x14ac:dyDescent="0.25">
      <c r="A25" s="105"/>
      <c r="G25" s="32"/>
      <c r="H25" s="32"/>
      <c r="J25" s="64"/>
    </row>
    <row r="26" spans="1:17" x14ac:dyDescent="0.25">
      <c r="A26" s="105"/>
      <c r="G26" s="32"/>
      <c r="H26" s="32"/>
      <c r="J26" s="64"/>
    </row>
    <row r="27" spans="1:17" x14ac:dyDescent="0.25">
      <c r="A27" s="105"/>
      <c r="G27" s="32"/>
      <c r="H27" s="32"/>
      <c r="J27" s="64"/>
    </row>
    <row r="28" spans="1:17" x14ac:dyDescent="0.25">
      <c r="A28" s="105"/>
      <c r="G28" s="32"/>
      <c r="H28" s="32"/>
      <c r="J28" s="64"/>
    </row>
    <row r="29" spans="1:17" x14ac:dyDescent="0.25">
      <c r="A29" s="105"/>
      <c r="G29" s="32"/>
      <c r="H29" s="32"/>
      <c r="J29" s="64"/>
    </row>
    <row r="30" spans="1:17" ht="15.6" thickBot="1" x14ac:dyDescent="0.3">
      <c r="A30" s="109"/>
      <c r="B30" s="110"/>
      <c r="C30" s="110"/>
      <c r="G30" s="32"/>
      <c r="H30" s="32"/>
      <c r="J30" s="64"/>
    </row>
    <row r="31" spans="1:17" x14ac:dyDescent="0.25">
      <c r="G31" s="32"/>
      <c r="H31" s="32"/>
    </row>
    <row r="32" spans="1:17" x14ac:dyDescent="0.25">
      <c r="G32" s="32"/>
      <c r="H32" s="32"/>
      <c r="O32" s="25"/>
      <c r="P32" s="25"/>
    </row>
    <row r="33" spans="7:16" x14ac:dyDescent="0.25">
      <c r="G33" s="32"/>
      <c r="H33" s="32"/>
      <c r="O33" s="25"/>
      <c r="P33" s="25"/>
    </row>
    <row r="34" spans="7:16" x14ac:dyDescent="0.25">
      <c r="G34" s="32"/>
      <c r="H34" s="32"/>
      <c r="O34" s="25"/>
      <c r="P34" s="25"/>
    </row>
    <row r="35" spans="7:16" x14ac:dyDescent="0.25">
      <c r="G35" s="32"/>
      <c r="H35" s="32"/>
      <c r="O35" s="25"/>
      <c r="P35" s="25"/>
    </row>
    <row r="36" spans="7:16" x14ac:dyDescent="0.25">
      <c r="G36" s="32"/>
      <c r="H36" s="32"/>
      <c r="O36" s="25"/>
      <c r="P36" s="25"/>
    </row>
    <row r="37" spans="7:16" x14ac:dyDescent="0.25">
      <c r="O37" s="25"/>
      <c r="P37" s="25"/>
    </row>
    <row r="38" spans="7:16" x14ac:dyDescent="0.25">
      <c r="O38" s="25"/>
      <c r="P38" s="25"/>
    </row>
    <row r="39" spans="7:16" x14ac:dyDescent="0.25">
      <c r="O39" s="25"/>
      <c r="P39" s="25"/>
    </row>
    <row r="40" spans="7:16" x14ac:dyDescent="0.25">
      <c r="O40" s="25"/>
      <c r="P40" s="25"/>
    </row>
    <row r="41" spans="7:16" x14ac:dyDescent="0.25">
      <c r="O41" s="25"/>
      <c r="P41" s="25"/>
    </row>
    <row r="42" spans="7:16" x14ac:dyDescent="0.25">
      <c r="O42" s="25"/>
      <c r="P42" s="25"/>
    </row>
    <row r="43" spans="7:16" x14ac:dyDescent="0.25">
      <c r="O43" s="25"/>
      <c r="P43" s="25"/>
    </row>
    <row r="44" spans="7:16" x14ac:dyDescent="0.25">
      <c r="O44" s="25"/>
      <c r="P44" s="25"/>
    </row>
    <row r="45" spans="7:16" x14ac:dyDescent="0.25">
      <c r="O45" s="25"/>
      <c r="P45" s="25"/>
    </row>
    <row r="46" spans="7:16" x14ac:dyDescent="0.25">
      <c r="O46" s="25"/>
      <c r="P46" s="25"/>
    </row>
  </sheetData>
  <mergeCells count="7">
    <mergeCell ref="B20:C20"/>
    <mergeCell ref="D1:I1"/>
    <mergeCell ref="D2:I2"/>
    <mergeCell ref="D4:I4"/>
    <mergeCell ref="E5:G5"/>
    <mergeCell ref="E6:G6"/>
    <mergeCell ref="D9:I9"/>
  </mergeCells>
  <printOptions horizontalCentered="1"/>
  <pageMargins left="0.7" right="0.7" top="0.25" bottom="0.2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9106-3851-4D9E-86DA-45C2C1A5A38C}">
  <sheetPr>
    <tabColor rgb="FFFF0000"/>
  </sheetPr>
  <dimension ref="A1:G36"/>
  <sheetViews>
    <sheetView topLeftCell="A8" workbookViewId="0">
      <selection activeCell="G41" sqref="G41"/>
    </sheetView>
  </sheetViews>
  <sheetFormatPr defaultColWidth="9.109375" defaultRowHeight="14.4" x14ac:dyDescent="0.3"/>
  <cols>
    <col min="1" max="1" width="10.5546875" style="7" customWidth="1"/>
    <col min="2" max="2" width="10.88671875" style="134" customWidth="1"/>
    <col min="3" max="3" width="12" style="134" customWidth="1"/>
    <col min="4" max="4" width="6.109375" style="7" customWidth="1"/>
    <col min="5" max="5" width="13.33203125" style="7" customWidth="1"/>
    <col min="6" max="16384" width="9.109375" style="7"/>
  </cols>
  <sheetData>
    <row r="1" spans="1:7" s="131" customFormat="1" ht="18.75" customHeight="1" x14ac:dyDescent="0.3">
      <c r="A1" s="131" t="s">
        <v>587</v>
      </c>
      <c r="B1" s="132"/>
      <c r="C1" s="132"/>
    </row>
    <row r="2" spans="1:7" x14ac:dyDescent="0.3">
      <c r="A2" s="133" t="s">
        <v>588</v>
      </c>
      <c r="D2" s="135"/>
      <c r="E2" s="136"/>
    </row>
    <row r="3" spans="1:7" x14ac:dyDescent="0.3">
      <c r="A3" s="137"/>
      <c r="B3" s="134" t="s">
        <v>589</v>
      </c>
      <c r="C3" s="134" t="s">
        <v>590</v>
      </c>
      <c r="D3" s="135"/>
      <c r="E3" s="136" t="s">
        <v>591</v>
      </c>
    </row>
    <row r="4" spans="1:7" x14ac:dyDescent="0.3">
      <c r="A4" s="135">
        <v>44105</v>
      </c>
      <c r="B4" s="134">
        <v>37492</v>
      </c>
      <c r="C4" s="134">
        <v>60564</v>
      </c>
      <c r="D4" s="135"/>
      <c r="E4" s="136">
        <v>0.03</v>
      </c>
    </row>
    <row r="5" spans="1:7" x14ac:dyDescent="0.3">
      <c r="A5" s="135">
        <v>44470</v>
      </c>
      <c r="B5" s="134">
        <v>38616</v>
      </c>
      <c r="C5" s="134">
        <v>62380</v>
      </c>
      <c r="D5" s="135"/>
      <c r="E5" s="136">
        <v>0.03</v>
      </c>
      <c r="F5" s="138"/>
    </row>
    <row r="6" spans="1:7" x14ac:dyDescent="0.3">
      <c r="A6" s="135">
        <v>44835</v>
      </c>
      <c r="B6" s="134">
        <v>39774</v>
      </c>
      <c r="C6" s="134">
        <v>64251</v>
      </c>
      <c r="E6" s="136">
        <v>0.02</v>
      </c>
      <c r="G6" s="134"/>
    </row>
    <row r="8" spans="1:7" x14ac:dyDescent="0.3">
      <c r="A8" s="133" t="s">
        <v>592</v>
      </c>
    </row>
    <row r="9" spans="1:7" x14ac:dyDescent="0.3">
      <c r="A9" s="137"/>
      <c r="B9" s="134" t="s">
        <v>589</v>
      </c>
      <c r="C9" s="134" t="s">
        <v>590</v>
      </c>
      <c r="D9" s="135"/>
      <c r="E9" s="136" t="s">
        <v>591</v>
      </c>
    </row>
    <row r="10" spans="1:7" x14ac:dyDescent="0.3">
      <c r="A10" s="135">
        <v>44105</v>
      </c>
      <c r="B10" s="134">
        <v>45740</v>
      </c>
      <c r="C10" s="134">
        <v>68812</v>
      </c>
      <c r="E10" s="136">
        <v>0.03</v>
      </c>
    </row>
    <row r="11" spans="1:7" x14ac:dyDescent="0.3">
      <c r="A11" s="135">
        <v>44470</v>
      </c>
      <c r="B11" s="134">
        <v>47112</v>
      </c>
      <c r="C11" s="134">
        <v>70876</v>
      </c>
      <c r="E11" s="136">
        <v>0.03</v>
      </c>
    </row>
    <row r="12" spans="1:7" x14ac:dyDescent="0.3">
      <c r="A12" s="135">
        <v>44835</v>
      </c>
      <c r="B12" s="134">
        <v>48525</v>
      </c>
      <c r="C12" s="134">
        <v>73002</v>
      </c>
      <c r="E12" s="136">
        <v>0.02</v>
      </c>
    </row>
    <row r="14" spans="1:7" x14ac:dyDescent="0.3">
      <c r="A14" s="139" t="s">
        <v>593</v>
      </c>
    </row>
    <row r="15" spans="1:7" x14ac:dyDescent="0.3">
      <c r="A15" s="137"/>
      <c r="B15" s="134" t="s">
        <v>589</v>
      </c>
      <c r="C15" s="134" t="s">
        <v>590</v>
      </c>
      <c r="D15" s="135"/>
      <c r="E15" s="136" t="s">
        <v>591</v>
      </c>
    </row>
    <row r="16" spans="1:7" x14ac:dyDescent="0.3">
      <c r="A16" s="135">
        <v>44105</v>
      </c>
      <c r="B16" s="134">
        <v>45365</v>
      </c>
      <c r="C16" s="134">
        <v>68062</v>
      </c>
      <c r="E16" s="136">
        <v>0.03</v>
      </c>
    </row>
    <row r="17" spans="1:5" x14ac:dyDescent="0.3">
      <c r="A17" s="135">
        <v>44470</v>
      </c>
      <c r="B17" s="134">
        <v>46725</v>
      </c>
      <c r="C17" s="134">
        <v>70103</v>
      </c>
      <c r="E17" s="136">
        <v>0.03</v>
      </c>
    </row>
    <row r="18" spans="1:5" x14ac:dyDescent="0.3">
      <c r="A18" s="135">
        <v>44835</v>
      </c>
      <c r="B18" s="134">
        <v>48126</v>
      </c>
      <c r="C18" s="134">
        <v>72206</v>
      </c>
      <c r="E18" s="136">
        <v>0.02</v>
      </c>
    </row>
    <row r="20" spans="1:5" x14ac:dyDescent="0.3">
      <c r="A20" s="133" t="s">
        <v>594</v>
      </c>
    </row>
    <row r="21" spans="1:5" x14ac:dyDescent="0.3">
      <c r="A21" s="137"/>
      <c r="B21" s="134" t="s">
        <v>589</v>
      </c>
      <c r="C21" s="134" t="s">
        <v>590</v>
      </c>
      <c r="D21" s="135"/>
      <c r="E21" s="136" t="s">
        <v>591</v>
      </c>
    </row>
    <row r="22" spans="1:5" x14ac:dyDescent="0.3">
      <c r="A22" s="135">
        <v>44105</v>
      </c>
      <c r="B22" s="134">
        <v>53613</v>
      </c>
      <c r="C22" s="134">
        <v>76310</v>
      </c>
      <c r="E22" s="136">
        <v>0.03</v>
      </c>
    </row>
    <row r="23" spans="1:5" x14ac:dyDescent="0.3">
      <c r="A23" s="135">
        <v>44470</v>
      </c>
      <c r="B23" s="134">
        <v>55221</v>
      </c>
      <c r="C23" s="134">
        <v>78599</v>
      </c>
      <c r="E23" s="136">
        <v>0.03</v>
      </c>
    </row>
    <row r="24" spans="1:5" x14ac:dyDescent="0.3">
      <c r="A24" s="135">
        <v>44835</v>
      </c>
      <c r="B24" s="134">
        <v>56877</v>
      </c>
      <c r="C24" s="134">
        <v>80956</v>
      </c>
      <c r="E24" s="136">
        <v>0.02</v>
      </c>
    </row>
    <row r="26" spans="1:5" x14ac:dyDescent="0.3">
      <c r="A26" s="133" t="s">
        <v>595</v>
      </c>
    </row>
    <row r="27" spans="1:5" x14ac:dyDescent="0.3">
      <c r="A27" s="137"/>
      <c r="B27" s="134" t="s">
        <v>589</v>
      </c>
      <c r="C27" s="134" t="s">
        <v>590</v>
      </c>
      <c r="D27" s="135"/>
      <c r="E27" s="136" t="s">
        <v>591</v>
      </c>
    </row>
    <row r="28" spans="1:5" x14ac:dyDescent="0.3">
      <c r="A28" s="135">
        <v>44105</v>
      </c>
      <c r="B28" s="134">
        <v>54738</v>
      </c>
      <c r="C28" s="134">
        <v>79310</v>
      </c>
      <c r="E28" s="136">
        <v>0.03</v>
      </c>
    </row>
    <row r="29" spans="1:5" x14ac:dyDescent="0.3">
      <c r="A29" s="135">
        <v>44470</v>
      </c>
      <c r="B29" s="134">
        <v>56380</v>
      </c>
      <c r="C29" s="134">
        <v>81689</v>
      </c>
      <c r="E29" s="136">
        <v>0.03</v>
      </c>
    </row>
    <row r="30" spans="1:5" x14ac:dyDescent="0.3">
      <c r="A30" s="135">
        <v>44835</v>
      </c>
      <c r="B30" s="134">
        <v>58071</v>
      </c>
      <c r="C30" s="134">
        <v>84139</v>
      </c>
      <c r="E30" s="136">
        <v>0.02</v>
      </c>
    </row>
    <row r="32" spans="1:5" x14ac:dyDescent="0.3">
      <c r="A32" s="133" t="s">
        <v>596</v>
      </c>
    </row>
    <row r="33" spans="1:5" x14ac:dyDescent="0.3">
      <c r="A33" s="137"/>
      <c r="B33" s="134" t="s">
        <v>589</v>
      </c>
      <c r="C33" s="134" t="s">
        <v>590</v>
      </c>
      <c r="D33" s="135"/>
      <c r="E33" s="136" t="s">
        <v>591</v>
      </c>
    </row>
    <row r="34" spans="1:5" x14ac:dyDescent="0.3">
      <c r="A34" s="135">
        <v>44105</v>
      </c>
      <c r="B34" s="134">
        <v>62986</v>
      </c>
      <c r="C34" s="134">
        <v>87558</v>
      </c>
      <c r="E34" s="136">
        <v>0.03</v>
      </c>
    </row>
    <row r="35" spans="1:5" x14ac:dyDescent="0.3">
      <c r="A35" s="135">
        <v>44470</v>
      </c>
      <c r="B35" s="134">
        <v>64875</v>
      </c>
      <c r="C35" s="134">
        <v>90184</v>
      </c>
      <c r="E35" s="136">
        <v>0.03</v>
      </c>
    </row>
    <row r="36" spans="1:5" x14ac:dyDescent="0.3">
      <c r="A36" s="135">
        <v>44835</v>
      </c>
      <c r="B36" s="134">
        <v>66821</v>
      </c>
      <c r="C36" s="134">
        <v>92889</v>
      </c>
      <c r="E36" s="136">
        <v>0.02</v>
      </c>
    </row>
  </sheetData>
  <pageMargins left="0.7" right="0.7" top="0.75" bottom="0.75" header="0.3" footer="0.3"/>
  <pageSetup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A884-EE2A-4EFE-AACA-553CC3566F9E}">
  <sheetPr>
    <tabColor theme="8" tint="-0.249977111117893"/>
  </sheetPr>
  <dimension ref="A1:G22"/>
  <sheetViews>
    <sheetView workbookViewId="0">
      <selection activeCell="B5" sqref="B5"/>
    </sheetView>
  </sheetViews>
  <sheetFormatPr defaultColWidth="9.109375" defaultRowHeight="14.4" x14ac:dyDescent="0.3"/>
  <cols>
    <col min="1" max="1" width="10.5546875" style="7" customWidth="1"/>
    <col min="2" max="2" width="11.44140625" style="143" customWidth="1"/>
    <col min="3" max="3" width="10.88671875" style="134" customWidth="1"/>
    <col min="4" max="4" width="11.44140625" style="143" customWidth="1"/>
    <col min="5" max="5" width="12.33203125" style="134" customWidth="1"/>
    <col min="6" max="6" width="6.109375" style="7" customWidth="1"/>
    <col min="7" max="7" width="13.33203125" style="7" customWidth="1"/>
    <col min="8" max="16384" width="9.109375" style="7"/>
  </cols>
  <sheetData>
    <row r="1" spans="1:7" s="131" customFormat="1" ht="18" customHeight="1" x14ac:dyDescent="0.3">
      <c r="A1" s="131" t="s">
        <v>597</v>
      </c>
      <c r="B1" s="140"/>
      <c r="C1" s="132"/>
      <c r="D1" s="140"/>
      <c r="E1" s="132"/>
    </row>
    <row r="2" spans="1:7" x14ac:dyDescent="0.3">
      <c r="A2" s="141" t="s">
        <v>598</v>
      </c>
      <c r="B2" s="142" t="s">
        <v>599</v>
      </c>
      <c r="F2" s="135"/>
      <c r="G2" s="136"/>
    </row>
    <row r="3" spans="1:7" x14ac:dyDescent="0.3">
      <c r="A3" s="137"/>
      <c r="B3" s="143" t="s">
        <v>600</v>
      </c>
      <c r="C3" s="134" t="s">
        <v>589</v>
      </c>
      <c r="D3" s="143" t="s">
        <v>601</v>
      </c>
      <c r="E3" s="134" t="s">
        <v>590</v>
      </c>
      <c r="F3" s="135"/>
      <c r="G3" s="136" t="s">
        <v>591</v>
      </c>
    </row>
    <row r="4" spans="1:7" x14ac:dyDescent="0.3">
      <c r="A4" s="135">
        <v>43739</v>
      </c>
      <c r="B4" s="144">
        <f>C4/2080</f>
        <v>19.71153846153846</v>
      </c>
      <c r="C4" s="134">
        <v>41000</v>
      </c>
      <c r="D4" s="144">
        <f>E4/2080</f>
        <v>31.490384615384617</v>
      </c>
      <c r="E4" s="134">
        <v>65500</v>
      </c>
      <c r="F4" s="135"/>
      <c r="G4" s="136">
        <v>0.04</v>
      </c>
    </row>
    <row r="5" spans="1:7" x14ac:dyDescent="0.3">
      <c r="A5" s="135">
        <v>44105</v>
      </c>
      <c r="B5" s="144">
        <f>C5/2080</f>
        <v>19.951923076923077</v>
      </c>
      <c r="C5" s="134">
        <v>41500</v>
      </c>
      <c r="D5" s="144">
        <f>E5/2080</f>
        <v>31.490384615384617</v>
      </c>
      <c r="E5" s="134">
        <v>65500</v>
      </c>
      <c r="F5" s="135"/>
      <c r="G5" s="136">
        <v>0.03</v>
      </c>
    </row>
    <row r="6" spans="1:7" x14ac:dyDescent="0.3">
      <c r="A6" s="145">
        <v>44470</v>
      </c>
      <c r="B6" s="146">
        <f>C6/2080</f>
        <v>20.192307692307693</v>
      </c>
      <c r="C6" s="134">
        <v>42000</v>
      </c>
      <c r="D6" s="144">
        <f>E6/2080</f>
        <v>31.490384615384617</v>
      </c>
      <c r="E6" s="134">
        <v>65500</v>
      </c>
      <c r="G6" s="136">
        <v>0.03</v>
      </c>
    </row>
    <row r="7" spans="1:7" x14ac:dyDescent="0.3">
      <c r="D7" s="144"/>
    </row>
    <row r="9" spans="1:7" x14ac:dyDescent="0.3">
      <c r="A9" s="147" t="s">
        <v>602</v>
      </c>
      <c r="B9" s="143" t="s">
        <v>603</v>
      </c>
    </row>
    <row r="10" spans="1:7" x14ac:dyDescent="0.3">
      <c r="A10" s="137"/>
      <c r="B10" s="143" t="s">
        <v>600</v>
      </c>
      <c r="C10" s="134" t="s">
        <v>589</v>
      </c>
      <c r="D10" s="143" t="s">
        <v>601</v>
      </c>
      <c r="E10" s="134" t="s">
        <v>590</v>
      </c>
      <c r="F10" s="135"/>
      <c r="G10" s="136" t="s">
        <v>591</v>
      </c>
    </row>
    <row r="11" spans="1:7" x14ac:dyDescent="0.3">
      <c r="A11" s="135">
        <v>43739</v>
      </c>
      <c r="B11" s="144">
        <f>C11/2080</f>
        <v>31.971153846153847</v>
      </c>
      <c r="C11" s="134">
        <v>66500</v>
      </c>
      <c r="D11" s="144">
        <f>E11/2080</f>
        <v>37.307692307692307</v>
      </c>
      <c r="E11" s="134">
        <v>77600</v>
      </c>
      <c r="G11" s="136">
        <v>0.04</v>
      </c>
    </row>
    <row r="12" spans="1:7" x14ac:dyDescent="0.3">
      <c r="A12" s="135">
        <v>44105</v>
      </c>
      <c r="B12" s="144">
        <f>C12/2080</f>
        <v>31.971153846153847</v>
      </c>
      <c r="C12" s="134">
        <v>66500</v>
      </c>
      <c r="D12" s="144">
        <f>E12/2080</f>
        <v>37.307692307692307</v>
      </c>
      <c r="E12" s="134">
        <v>77600</v>
      </c>
      <c r="G12" s="136">
        <v>0.03</v>
      </c>
    </row>
    <row r="13" spans="1:7" x14ac:dyDescent="0.3">
      <c r="A13" s="145">
        <v>44470</v>
      </c>
      <c r="B13" s="146">
        <f>C13/2080</f>
        <v>31.971153846153847</v>
      </c>
      <c r="C13" s="134">
        <v>66500</v>
      </c>
      <c r="D13" s="144">
        <f>E13/2080</f>
        <v>37.307692307692307</v>
      </c>
      <c r="E13" s="134">
        <v>77600</v>
      </c>
      <c r="G13" s="136">
        <v>0.03</v>
      </c>
    </row>
    <row r="14" spans="1:7" x14ac:dyDescent="0.3">
      <c r="B14" s="144"/>
      <c r="D14" s="144"/>
    </row>
    <row r="17" spans="1:7" x14ac:dyDescent="0.3">
      <c r="A17" s="147" t="s">
        <v>604</v>
      </c>
      <c r="B17" s="143" t="s">
        <v>605</v>
      </c>
    </row>
    <row r="18" spans="1:7" x14ac:dyDescent="0.3">
      <c r="A18" s="137"/>
      <c r="B18" s="143" t="s">
        <v>600</v>
      </c>
      <c r="C18" s="134" t="s">
        <v>589</v>
      </c>
      <c r="D18" s="143" t="s">
        <v>606</v>
      </c>
      <c r="E18" s="134" t="s">
        <v>590</v>
      </c>
      <c r="F18" s="135"/>
      <c r="G18" s="136" t="s">
        <v>591</v>
      </c>
    </row>
    <row r="19" spans="1:7" x14ac:dyDescent="0.3">
      <c r="A19" s="135">
        <v>43739</v>
      </c>
      <c r="B19" s="144">
        <f>C19/2080</f>
        <v>37.78846153846154</v>
      </c>
      <c r="C19" s="134">
        <v>78600</v>
      </c>
      <c r="D19" s="144">
        <f>E19/2080</f>
        <v>44.134615384615387</v>
      </c>
      <c r="E19" s="134">
        <v>91800</v>
      </c>
      <c r="G19" s="136">
        <v>0.04</v>
      </c>
    </row>
    <row r="20" spans="1:7" x14ac:dyDescent="0.3">
      <c r="A20" s="135">
        <v>44105</v>
      </c>
      <c r="B20" s="144">
        <f>C20/2080</f>
        <v>37.78846153846154</v>
      </c>
      <c r="C20" s="134">
        <v>78600</v>
      </c>
      <c r="D20" s="144">
        <f>E20/2080</f>
        <v>44.134615384615387</v>
      </c>
      <c r="E20" s="134">
        <v>91800</v>
      </c>
      <c r="G20" s="136">
        <v>0.03</v>
      </c>
    </row>
    <row r="21" spans="1:7" x14ac:dyDescent="0.3">
      <c r="A21" s="145">
        <v>44470</v>
      </c>
      <c r="B21" s="146">
        <f>C21/2080</f>
        <v>37.78846153846154</v>
      </c>
      <c r="C21" s="134">
        <v>78600</v>
      </c>
      <c r="D21" s="144">
        <f>E21/2080</f>
        <v>44.134615384615387</v>
      </c>
      <c r="E21" s="134">
        <v>91800</v>
      </c>
      <c r="G21" s="136">
        <v>0.03</v>
      </c>
    </row>
    <row r="22" spans="1:7" x14ac:dyDescent="0.3">
      <c r="B22" s="144"/>
      <c r="D22" s="144"/>
    </row>
  </sheetData>
  <pageMargins left="0.7" right="0.7" top="0.75" bottom="0.75" header="0.3" footer="0.3"/>
  <pageSetup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All Departments</vt:lpstr>
      <vt:lpstr>Electric Apprentice</vt:lpstr>
      <vt:lpstr> Water Apprentice </vt:lpstr>
      <vt:lpstr>Fire</vt:lpstr>
      <vt:lpstr>Police</vt:lpstr>
      <vt:lpstr>' Water Apprentice '!Print_Area</vt:lpstr>
      <vt:lpstr>'All Departments'!Print_Area</vt:lpstr>
      <vt:lpstr>'Electric Apprentice'!Print_Area</vt:lpstr>
      <vt:lpstr>' Water Apprentice '!Print_Titles</vt:lpstr>
      <vt:lpstr>'Electric Apprentice'!Print_Titles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Amy Owens</cp:lastModifiedBy>
  <cp:lastPrinted>2022-03-14T16:52:01Z</cp:lastPrinted>
  <dcterms:created xsi:type="dcterms:W3CDTF">2015-10-02T17:09:04Z</dcterms:created>
  <dcterms:modified xsi:type="dcterms:W3CDTF">2022-04-01T15:52:32Z</dcterms:modified>
</cp:coreProperties>
</file>